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drawings/drawing3.xml" ContentType="application/vnd.openxmlformats-officedocument.drawing+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drawings/drawing4.xml" ContentType="application/vnd.openxmlformats-officedocument.drawing+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drawings/drawing5.xml" ContentType="application/vnd.openxmlformats-officedocument.drawing+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ellison.smith\Documents\Consultation papers\"/>
    </mc:Choice>
  </mc:AlternateContent>
  <bookViews>
    <workbookView xWindow="0" yWindow="0" windowWidth="20490" windowHeight="7455" tabRatio="960" firstSheet="18" activeTab="32"/>
  </bookViews>
  <sheets>
    <sheet name="Front Sheet" sheetId="7" r:id="rId1"/>
    <sheet name="Hidden dates" sheetId="45" state="hidden" r:id="rId2"/>
    <sheet name="Checks" sheetId="16" r:id="rId3"/>
    <sheet name="On Balance Sheet 1" sheetId="18" r:id="rId4"/>
    <sheet name="On Balance Sheet 2" sheetId="19" r:id="rId5"/>
    <sheet name="On Balance Sheet 3" sheetId="20" r:id="rId6"/>
    <sheet name="Off Balance Sheet" sheetId="21" r:id="rId7"/>
    <sheet name="OTC Schedule 1" sheetId="22" r:id="rId8"/>
    <sheet name="OTC Schedule 2" sheetId="23" r:id="rId9"/>
    <sheet name="OTC Schedule 3" sheetId="24" r:id="rId10"/>
    <sheet name="OTC Schedule 4" sheetId="25" r:id="rId11"/>
    <sheet name="OTC Schedule 5" sheetId="26" r:id="rId12"/>
    <sheet name="OTC Summary" sheetId="27" r:id="rId13"/>
    <sheet name="SAC Summary" sheetId="28" r:id="rId14"/>
    <sheet name="Operational Risk TSA" sheetId="41" state="hidden" r:id="rId15"/>
    <sheet name="Operational Risk BIA" sheetId="46" r:id="rId16"/>
    <sheet name="Foreign Currency Exposure" sheetId="31" r:id="rId17"/>
    <sheet name="Commodity Risk" sheetId="32" r:id="rId18"/>
    <sheet name="Settlement Risk" sheetId="30" r:id="rId19"/>
    <sheet name="Capital" sheetId="4" r:id="rId20"/>
    <sheet name="Assets" sheetId="1" r:id="rId21"/>
    <sheet name="Liabilities" sheetId="2" r:id="rId22"/>
    <sheet name="ICG" sheetId="6" r:id="rId23"/>
    <sheet name="Memorandum Items" sheetId="14" r:id="rId24"/>
    <sheet name="LEs - Clients" sheetId="13" r:id="rId25"/>
    <sheet name="LEs - Third Party Banks" sheetId="42" r:id="rId26"/>
    <sheet name="LEs - Sovereigns" sheetId="43" r:id="rId27"/>
    <sheet name="Upstreaming - Parent and Group " sheetId="44" r:id="rId28"/>
    <sheet name="Profit &amp; Loss" sheetId="12" r:id="rId29"/>
    <sheet name="Provisions etc" sheetId="11" r:id="rId30"/>
    <sheet name="Staff" sheetId="10" r:id="rId31"/>
    <sheet name="Foreign Currency" sheetId="9" r:id="rId32"/>
    <sheet name="Maturity Analysis" sheetId="8" r:id="rId33"/>
    <sheet name="Maturity Adjusted" sheetId="17" r:id="rId34"/>
  </sheets>
  <definedNames>
    <definedName name="_xlnm._FilterDatabase" localSheetId="20" hidden="1">Assets!$A$4:$F$75</definedName>
    <definedName name="_xlnm.Print_Area" localSheetId="20">Assets!$A$1:$F$76</definedName>
    <definedName name="_xlnm.Print_Area" localSheetId="19">Capital!$A$1:$H$59</definedName>
    <definedName name="_xlnm.Print_Area" localSheetId="2">Checks!$A$1:$C$33</definedName>
    <definedName name="_xlnm.Print_Area" localSheetId="17">'Commodity Risk'!$A$1:$H$17</definedName>
    <definedName name="_xlnm.Print_Area" localSheetId="31">'Foreign Currency'!$A$1:$E$35</definedName>
    <definedName name="_xlnm.Print_Area" localSheetId="16">'Foreign Currency Exposure'!$A$1:$G$25</definedName>
    <definedName name="_xlnm.Print_Area" localSheetId="0">'Front Sheet'!$A$1:$M$57</definedName>
    <definedName name="_xlnm.Print_Area" localSheetId="22">ICG!$A$1:$F$43</definedName>
    <definedName name="_xlnm.Print_Area" localSheetId="24">'LEs - Clients'!$A$1:$T$104</definedName>
    <definedName name="_xlnm.Print_Area" localSheetId="26">'LEs - Sovereigns'!$A$1:$P$58</definedName>
    <definedName name="_xlnm.Print_Area" localSheetId="25">'LEs - Third Party Banks'!$A$1:$P$119</definedName>
    <definedName name="_xlnm.Print_Area" localSheetId="21">Liabilities!$A$1:$E$49</definedName>
    <definedName name="_xlnm.Print_Area" localSheetId="33">'Maturity Adjusted'!$A$1:$AC$49</definedName>
    <definedName name="_xlnm.Print_Area" localSheetId="32">'Maturity Analysis'!$A$1:$AB$49</definedName>
    <definedName name="_xlnm.Print_Area" localSheetId="23">'Memorandum Items'!$A$1:$L$71</definedName>
    <definedName name="_xlnm.Print_Area" localSheetId="6">'Off Balance Sheet'!$A$1:$I$48</definedName>
    <definedName name="_xlnm.Print_Area" localSheetId="3">'On Balance Sheet 1'!$A$1:$J$33</definedName>
    <definedName name="_xlnm.Print_Area" localSheetId="5">'On Balance Sheet 3'!$A$1:$J$43</definedName>
    <definedName name="_xlnm.Print_Area" localSheetId="15">'Operational Risk BIA'!$A$1:$F$23</definedName>
    <definedName name="_xlnm.Print_Area" localSheetId="14">'Operational Risk TSA'!$A$1:$G$35</definedName>
    <definedName name="_xlnm.Print_Area" localSheetId="7">'OTC Schedule 1'!$A$1:$L$34</definedName>
    <definedName name="_xlnm.Print_Area" localSheetId="8">'OTC Schedule 2'!$A$1:$L$34</definedName>
    <definedName name="_xlnm.Print_Area" localSheetId="9">'OTC Schedule 3'!$A$1:$L$34</definedName>
    <definedName name="_xlnm.Print_Area" localSheetId="10">'OTC Schedule 4'!$A$1:$L$34</definedName>
    <definedName name="_xlnm.Print_Area" localSheetId="11">'OTC Schedule 5'!$A$1:$L$34</definedName>
    <definedName name="_xlnm.Print_Area" localSheetId="12">'OTC Summary'!$A$1:$I$30</definedName>
    <definedName name="_xlnm.Print_Area" localSheetId="28">'Profit &amp; Loss'!$A$1:$F$50</definedName>
    <definedName name="_xlnm.Print_Area" localSheetId="29">'Provisions etc'!$A$1:$M$45</definedName>
    <definedName name="_xlnm.Print_Area" localSheetId="13">'SAC Summary'!$A$1:$G$41</definedName>
    <definedName name="_xlnm.Print_Area" localSheetId="18">'Settlement Risk'!$A$1:$I$39</definedName>
    <definedName name="_xlnm.Print_Area" localSheetId="30">Staff!$A$1:$M$12</definedName>
    <definedName name="_xlnm.Print_Area" localSheetId="27">'Upstreaming - Parent and Group '!$A$1:$O$120</definedName>
    <definedName name="_xlnm.Print_Titles" localSheetId="20">Assets!$2:$4</definedName>
  </definedNames>
  <calcPr calcId="152511"/>
</workbook>
</file>

<file path=xl/calcChain.xml><?xml version="1.0" encoding="utf-8"?>
<calcChain xmlns="http://schemas.openxmlformats.org/spreadsheetml/2006/main">
  <c r="D31" i="9" l="1"/>
  <c r="E34" i="6"/>
  <c r="F54" i="13" l="1"/>
  <c r="C26" i="16" l="1"/>
  <c r="C17" i="46" l="1"/>
  <c r="E21" i="46" s="1"/>
  <c r="F14" i="6" s="1"/>
  <c r="E13" i="46"/>
  <c r="D13" i="46"/>
  <c r="C13" i="46"/>
  <c r="D21" i="46" l="1"/>
  <c r="F1" i="45" l="1"/>
  <c r="C1" i="45"/>
  <c r="G1" i="45" l="1"/>
  <c r="E39" i="1" l="1"/>
  <c r="E45" i="1" s="1"/>
  <c r="D39" i="1"/>
  <c r="D45" i="1" s="1"/>
  <c r="F40" i="1"/>
  <c r="F41" i="1"/>
  <c r="F42" i="1"/>
  <c r="D26" i="2"/>
  <c r="C26" i="2"/>
  <c r="E16" i="2"/>
  <c r="E25" i="2"/>
  <c r="E14" i="2"/>
  <c r="F36" i="1"/>
  <c r="F37" i="1"/>
  <c r="F38" i="1"/>
  <c r="F43" i="1"/>
  <c r="F44" i="1"/>
  <c r="F42" i="4" s="1"/>
  <c r="E28" i="2"/>
  <c r="E24" i="2"/>
  <c r="E23" i="2"/>
  <c r="E20" i="2"/>
  <c r="E18" i="2"/>
  <c r="F30" i="41"/>
  <c r="E30" i="41"/>
  <c r="D30" i="41"/>
  <c r="F29" i="41"/>
  <c r="E29" i="41"/>
  <c r="D29" i="41"/>
  <c r="F28" i="41"/>
  <c r="E28" i="41"/>
  <c r="D28" i="41"/>
  <c r="F27" i="41"/>
  <c r="E27" i="41"/>
  <c r="D27" i="41"/>
  <c r="F26" i="41"/>
  <c r="E26" i="41"/>
  <c r="D26" i="41"/>
  <c r="F25" i="41"/>
  <c r="E25" i="41"/>
  <c r="D25" i="41"/>
  <c r="F24" i="41"/>
  <c r="E24" i="41"/>
  <c r="D24" i="41"/>
  <c r="F23" i="41"/>
  <c r="E23" i="41"/>
  <c r="D23" i="41"/>
  <c r="D31" i="41" s="1"/>
  <c r="F19" i="41"/>
  <c r="E19" i="41"/>
  <c r="D19" i="41"/>
  <c r="H19" i="27"/>
  <c r="H18" i="27"/>
  <c r="H17" i="27"/>
  <c r="H16" i="27"/>
  <c r="H15" i="27"/>
  <c r="G19" i="27"/>
  <c r="G18" i="27"/>
  <c r="G17" i="27"/>
  <c r="G16" i="27"/>
  <c r="G15" i="27"/>
  <c r="F19" i="27"/>
  <c r="F18" i="27"/>
  <c r="F17" i="27"/>
  <c r="F20" i="27" s="1"/>
  <c r="F16" i="27"/>
  <c r="F15" i="27"/>
  <c r="E19" i="27"/>
  <c r="E18" i="27"/>
  <c r="E15" i="27"/>
  <c r="D19" i="27"/>
  <c r="D18" i="27"/>
  <c r="D17" i="27"/>
  <c r="D20" i="27" s="1"/>
  <c r="D16" i="27"/>
  <c r="D15" i="27"/>
  <c r="F45" i="4"/>
  <c r="D36" i="28"/>
  <c r="F32" i="28"/>
  <c r="D32" i="28"/>
  <c r="F30" i="30"/>
  <c r="F28" i="30"/>
  <c r="F27" i="30"/>
  <c r="F26" i="30"/>
  <c r="F25" i="30"/>
  <c r="F24" i="30"/>
  <c r="H12" i="30"/>
  <c r="H11" i="30"/>
  <c r="H10" i="30"/>
  <c r="H9" i="30"/>
  <c r="E13" i="32"/>
  <c r="D13" i="32"/>
  <c r="F12" i="32"/>
  <c r="G12" i="32" s="1"/>
  <c r="F11" i="32"/>
  <c r="G11" i="32" s="1"/>
  <c r="F10" i="32"/>
  <c r="G10" i="32" s="1"/>
  <c r="F9" i="32"/>
  <c r="G9" i="32" s="1"/>
  <c r="F20" i="31"/>
  <c r="F16" i="31"/>
  <c r="F15" i="31"/>
  <c r="F14" i="31"/>
  <c r="F13" i="31"/>
  <c r="F12" i="31"/>
  <c r="F11" i="31"/>
  <c r="F10" i="31"/>
  <c r="F9" i="31"/>
  <c r="F8" i="31"/>
  <c r="F38" i="28"/>
  <c r="K32" i="26"/>
  <c r="H32" i="26"/>
  <c r="G32" i="26"/>
  <c r="K31" i="26"/>
  <c r="H31" i="26"/>
  <c r="G31" i="26"/>
  <c r="K30" i="26"/>
  <c r="H30" i="26"/>
  <c r="G30" i="26"/>
  <c r="K29" i="26"/>
  <c r="H29" i="26"/>
  <c r="G29" i="26"/>
  <c r="K28" i="26"/>
  <c r="H28" i="26"/>
  <c r="G28" i="26"/>
  <c r="K26" i="26"/>
  <c r="H26" i="26"/>
  <c r="G26" i="26"/>
  <c r="K25" i="26"/>
  <c r="H25" i="26"/>
  <c r="G25" i="26"/>
  <c r="K24" i="26"/>
  <c r="H24" i="26"/>
  <c r="G24" i="26"/>
  <c r="K23" i="26"/>
  <c r="H23" i="26"/>
  <c r="G23" i="26"/>
  <c r="K22" i="26"/>
  <c r="H22" i="26"/>
  <c r="G22" i="26"/>
  <c r="K20" i="26"/>
  <c r="H20" i="26"/>
  <c r="G20" i="26"/>
  <c r="K19" i="26"/>
  <c r="H19" i="26"/>
  <c r="G19" i="26"/>
  <c r="K18" i="26"/>
  <c r="H18" i="26"/>
  <c r="G18" i="26"/>
  <c r="K17" i="26"/>
  <c r="H17" i="26"/>
  <c r="G17" i="26"/>
  <c r="K16" i="26"/>
  <c r="G16" i="26"/>
  <c r="H16" i="26" s="1"/>
  <c r="I11" i="26"/>
  <c r="D11" i="26"/>
  <c r="H11" i="27" s="1"/>
  <c r="C11" i="26"/>
  <c r="H10" i="27" s="1"/>
  <c r="K32" i="25"/>
  <c r="H32" i="25"/>
  <c r="G32" i="25"/>
  <c r="K31" i="25"/>
  <c r="H31" i="25"/>
  <c r="G31" i="25"/>
  <c r="K30" i="25"/>
  <c r="H30" i="25"/>
  <c r="G30" i="25"/>
  <c r="K29" i="25"/>
  <c r="H29" i="25"/>
  <c r="G29" i="25"/>
  <c r="K28" i="25"/>
  <c r="H28" i="25"/>
  <c r="G28" i="25"/>
  <c r="K26" i="25"/>
  <c r="H26" i="25"/>
  <c r="G26" i="25"/>
  <c r="K25" i="25"/>
  <c r="H25" i="25"/>
  <c r="G25" i="25"/>
  <c r="K24" i="25"/>
  <c r="H24" i="25"/>
  <c r="G24" i="25"/>
  <c r="K23" i="25"/>
  <c r="H23" i="25"/>
  <c r="G23" i="25"/>
  <c r="K22" i="25"/>
  <c r="H22" i="25"/>
  <c r="G22" i="25"/>
  <c r="K20" i="25"/>
  <c r="H20" i="25"/>
  <c r="G20" i="25"/>
  <c r="K19" i="25"/>
  <c r="H19" i="25"/>
  <c r="G19" i="25"/>
  <c r="K18" i="25"/>
  <c r="H18" i="25"/>
  <c r="G18" i="25"/>
  <c r="K17" i="25"/>
  <c r="H17" i="25"/>
  <c r="G17" i="25"/>
  <c r="K16" i="25"/>
  <c r="G16" i="25"/>
  <c r="H16" i="25" s="1"/>
  <c r="I11" i="25"/>
  <c r="D11" i="25"/>
  <c r="G11" i="27" s="1"/>
  <c r="C11" i="25"/>
  <c r="G10" i="27" s="1"/>
  <c r="K32" i="24"/>
  <c r="H32" i="24"/>
  <c r="G32" i="24"/>
  <c r="K31" i="24"/>
  <c r="H31" i="24"/>
  <c r="G31" i="24"/>
  <c r="K30" i="24"/>
  <c r="H30" i="24"/>
  <c r="G30" i="24"/>
  <c r="K29" i="24"/>
  <c r="H29" i="24"/>
  <c r="G29" i="24"/>
  <c r="K28" i="24"/>
  <c r="H28" i="24"/>
  <c r="G28" i="24"/>
  <c r="K26" i="24"/>
  <c r="H26" i="24"/>
  <c r="G26" i="24"/>
  <c r="K25" i="24"/>
  <c r="H25" i="24"/>
  <c r="G25" i="24"/>
  <c r="K24" i="24"/>
  <c r="H24" i="24"/>
  <c r="G24" i="24"/>
  <c r="K23" i="24"/>
  <c r="H23" i="24"/>
  <c r="G23" i="24"/>
  <c r="K22" i="24"/>
  <c r="H22" i="24"/>
  <c r="G22" i="24"/>
  <c r="K20" i="24"/>
  <c r="H20" i="24"/>
  <c r="G20" i="24"/>
  <c r="K19" i="24"/>
  <c r="H19" i="24"/>
  <c r="G19" i="24"/>
  <c r="K18" i="24"/>
  <c r="H18" i="24"/>
  <c r="G18" i="24"/>
  <c r="K17" i="24"/>
  <c r="H17" i="24"/>
  <c r="G17" i="24"/>
  <c r="K16" i="24"/>
  <c r="G16" i="24"/>
  <c r="I11" i="24"/>
  <c r="D11" i="24"/>
  <c r="F11" i="27" s="1"/>
  <c r="C11" i="24"/>
  <c r="F10" i="27" s="1"/>
  <c r="K32" i="23"/>
  <c r="H32" i="23"/>
  <c r="G32" i="23"/>
  <c r="K31" i="23"/>
  <c r="H31" i="23"/>
  <c r="G31" i="23"/>
  <c r="K30" i="23"/>
  <c r="H30" i="23"/>
  <c r="G30" i="23"/>
  <c r="K29" i="23"/>
  <c r="H29" i="23"/>
  <c r="G29" i="23"/>
  <c r="K28" i="23"/>
  <c r="H28" i="23"/>
  <c r="G28" i="23"/>
  <c r="K26" i="23"/>
  <c r="H26" i="23"/>
  <c r="G26" i="23"/>
  <c r="K25" i="23"/>
  <c r="H25" i="23"/>
  <c r="G25" i="23"/>
  <c r="K24" i="23"/>
  <c r="H24" i="23"/>
  <c r="G24" i="23"/>
  <c r="K23" i="23"/>
  <c r="H23" i="23"/>
  <c r="G23" i="23"/>
  <c r="K22" i="23"/>
  <c r="H22" i="23"/>
  <c r="G22" i="23"/>
  <c r="K20" i="23"/>
  <c r="H20" i="23"/>
  <c r="G20" i="23"/>
  <c r="K19" i="23"/>
  <c r="H19" i="23"/>
  <c r="G19" i="23"/>
  <c r="H18" i="23"/>
  <c r="E17" i="27" s="1"/>
  <c r="G18" i="23"/>
  <c r="H17" i="23"/>
  <c r="G17" i="23"/>
  <c r="K16" i="23"/>
  <c r="G16" i="23"/>
  <c r="D11" i="23"/>
  <c r="E11" i="27" s="1"/>
  <c r="C11" i="23"/>
  <c r="E10" i="27" s="1"/>
  <c r="K32" i="22"/>
  <c r="G32" i="22"/>
  <c r="H32" i="22" s="1"/>
  <c r="K31" i="22"/>
  <c r="G31" i="22"/>
  <c r="H31" i="22" s="1"/>
  <c r="K30" i="22"/>
  <c r="G30" i="22"/>
  <c r="H30" i="22" s="1"/>
  <c r="K29" i="22"/>
  <c r="G29" i="22"/>
  <c r="H29" i="22" s="1"/>
  <c r="K28" i="22"/>
  <c r="G28" i="22"/>
  <c r="H28" i="22"/>
  <c r="K26" i="22"/>
  <c r="G26" i="22"/>
  <c r="H26" i="22" s="1"/>
  <c r="K25" i="22"/>
  <c r="G25" i="22"/>
  <c r="H25" i="22" s="1"/>
  <c r="K24" i="22"/>
  <c r="G24" i="22"/>
  <c r="H24" i="22" s="1"/>
  <c r="K23" i="22"/>
  <c r="G23" i="22"/>
  <c r="H23" i="22" s="1"/>
  <c r="K22" i="22"/>
  <c r="G22" i="22"/>
  <c r="H22" i="22" s="1"/>
  <c r="K20" i="22"/>
  <c r="G20" i="22"/>
  <c r="H20" i="22" s="1"/>
  <c r="K19" i="22"/>
  <c r="G19" i="22"/>
  <c r="K18" i="22"/>
  <c r="G18" i="22"/>
  <c r="H18" i="22"/>
  <c r="K17" i="22"/>
  <c r="G17" i="22"/>
  <c r="H17" i="22" s="1"/>
  <c r="K16" i="22"/>
  <c r="G16" i="22"/>
  <c r="H16" i="22" s="1"/>
  <c r="I11" i="22"/>
  <c r="D11" i="22"/>
  <c r="D11" i="27"/>
  <c r="C11" i="22"/>
  <c r="D10" i="27"/>
  <c r="H41" i="21"/>
  <c r="G41" i="21"/>
  <c r="F41" i="21"/>
  <c r="E41" i="21"/>
  <c r="D41" i="21"/>
  <c r="H32" i="21"/>
  <c r="G32" i="21"/>
  <c r="F32" i="21"/>
  <c r="E32" i="21"/>
  <c r="D32" i="21"/>
  <c r="H24" i="21"/>
  <c r="G24" i="21"/>
  <c r="F24" i="21"/>
  <c r="E24" i="21"/>
  <c r="D24" i="21"/>
  <c r="H12" i="21"/>
  <c r="G12" i="21"/>
  <c r="F12" i="21"/>
  <c r="E12" i="21"/>
  <c r="D12" i="21"/>
  <c r="G41" i="20"/>
  <c r="F41" i="20"/>
  <c r="D28" i="28" s="1"/>
  <c r="I40" i="20"/>
  <c r="I39" i="20"/>
  <c r="I38" i="20"/>
  <c r="I37" i="20"/>
  <c r="I36" i="20"/>
  <c r="I35" i="20"/>
  <c r="I34" i="20"/>
  <c r="I32" i="20"/>
  <c r="I31" i="20"/>
  <c r="I30" i="20"/>
  <c r="G28" i="20"/>
  <c r="F26" i="28" s="1"/>
  <c r="F30" i="28" s="1"/>
  <c r="F40" i="28" s="1"/>
  <c r="F28" i="20"/>
  <c r="D26" i="28" s="1"/>
  <c r="G20" i="20"/>
  <c r="F20" i="20"/>
  <c r="D24" i="28" s="1"/>
  <c r="I19" i="20"/>
  <c r="I18" i="20"/>
  <c r="I17" i="20"/>
  <c r="I15" i="20"/>
  <c r="I14" i="20"/>
  <c r="I13" i="20"/>
  <c r="I12" i="20"/>
  <c r="I11" i="20"/>
  <c r="I10" i="20"/>
  <c r="I9" i="20"/>
  <c r="G57" i="19"/>
  <c r="F57" i="19"/>
  <c r="I56" i="19"/>
  <c r="I55" i="19"/>
  <c r="I54" i="19"/>
  <c r="I53" i="19"/>
  <c r="G51" i="19"/>
  <c r="F51" i="19"/>
  <c r="D20" i="28" s="1"/>
  <c r="I50" i="19"/>
  <c r="I49" i="19"/>
  <c r="G47" i="19"/>
  <c r="F47" i="19"/>
  <c r="D18" i="28" s="1"/>
  <c r="I46" i="19"/>
  <c r="I45" i="19"/>
  <c r="I44" i="19"/>
  <c r="I43" i="19"/>
  <c r="G41" i="19"/>
  <c r="F41" i="19"/>
  <c r="D16" i="28" s="1"/>
  <c r="I40" i="19"/>
  <c r="I39" i="19"/>
  <c r="I38" i="19"/>
  <c r="I37" i="19"/>
  <c r="I36" i="19"/>
  <c r="G31" i="19"/>
  <c r="I30" i="19"/>
  <c r="I29" i="19"/>
  <c r="I28" i="19"/>
  <c r="I27" i="19"/>
  <c r="I25" i="19"/>
  <c r="I24" i="19"/>
  <c r="I23" i="19"/>
  <c r="I22" i="19"/>
  <c r="G19" i="19"/>
  <c r="F19" i="19"/>
  <c r="F33" i="19" s="1"/>
  <c r="D14" i="28" s="1"/>
  <c r="I18" i="19"/>
  <c r="I17" i="19"/>
  <c r="I16" i="19"/>
  <c r="I15" i="19"/>
  <c r="I13" i="19"/>
  <c r="I12" i="19"/>
  <c r="I11" i="19"/>
  <c r="I10" i="19"/>
  <c r="G31" i="18"/>
  <c r="F31" i="18"/>
  <c r="D12" i="28" s="1"/>
  <c r="I30" i="18"/>
  <c r="I29" i="18"/>
  <c r="I28" i="18"/>
  <c r="I27" i="18"/>
  <c r="G25" i="18"/>
  <c r="F25" i="18"/>
  <c r="D10" i="28" s="1"/>
  <c r="I24" i="18"/>
  <c r="I23" i="18"/>
  <c r="I22" i="18"/>
  <c r="I21" i="18"/>
  <c r="I20" i="18"/>
  <c r="I18" i="18"/>
  <c r="G16" i="18"/>
  <c r="F16" i="18"/>
  <c r="D8" i="28" s="1"/>
  <c r="I15" i="18"/>
  <c r="I14" i="18"/>
  <c r="I13" i="18"/>
  <c r="I12" i="18"/>
  <c r="I11" i="18"/>
  <c r="I10" i="18"/>
  <c r="I8" i="18"/>
  <c r="K10" i="17"/>
  <c r="S8" i="17"/>
  <c r="O8" i="17"/>
  <c r="AA38" i="17"/>
  <c r="Y38" i="17"/>
  <c r="W38" i="17"/>
  <c r="U38" i="17"/>
  <c r="S38" i="17"/>
  <c r="Q38" i="17"/>
  <c r="O38" i="17"/>
  <c r="M38" i="17"/>
  <c r="K38" i="17"/>
  <c r="I38" i="17"/>
  <c r="AA36" i="17"/>
  <c r="Y36" i="17"/>
  <c r="W36" i="17"/>
  <c r="U36" i="17"/>
  <c r="S36" i="17"/>
  <c r="Q36" i="17"/>
  <c r="O36" i="17"/>
  <c r="M36" i="17"/>
  <c r="K36" i="17"/>
  <c r="I36" i="17"/>
  <c r="AA34" i="17"/>
  <c r="Y34" i="17"/>
  <c r="W34" i="17"/>
  <c r="U34" i="17"/>
  <c r="S34" i="17"/>
  <c r="Q34" i="17"/>
  <c r="O34" i="17"/>
  <c r="M34" i="17"/>
  <c r="K34" i="17"/>
  <c r="I34" i="17"/>
  <c r="AC32" i="17"/>
  <c r="AC40" i="17" s="1"/>
  <c r="M32" i="17"/>
  <c r="I32" i="17"/>
  <c r="AC29" i="17"/>
  <c r="M29" i="17"/>
  <c r="I29" i="17"/>
  <c r="AC27" i="17"/>
  <c r="M27" i="17"/>
  <c r="I27" i="17"/>
  <c r="I40" i="17" s="1"/>
  <c r="AA24" i="17"/>
  <c r="Y24" i="17"/>
  <c r="W24" i="17"/>
  <c r="U24" i="17"/>
  <c r="S24" i="17"/>
  <c r="Q24" i="17"/>
  <c r="O24" i="17"/>
  <c r="M24" i="17"/>
  <c r="K24" i="17"/>
  <c r="I24" i="17"/>
  <c r="Y18" i="17"/>
  <c r="W18" i="17"/>
  <c r="U18" i="17"/>
  <c r="S18" i="17"/>
  <c r="Q18" i="17"/>
  <c r="O18" i="17"/>
  <c r="M18" i="17"/>
  <c r="I18" i="17"/>
  <c r="AC16" i="17"/>
  <c r="AA16" i="17"/>
  <c r="Y16" i="17"/>
  <c r="W16" i="17"/>
  <c r="U16" i="17"/>
  <c r="S16" i="17"/>
  <c r="Q16" i="17"/>
  <c r="O16" i="17"/>
  <c r="M16" i="17"/>
  <c r="K16" i="17"/>
  <c r="I16" i="17"/>
  <c r="AC14" i="17"/>
  <c r="AA14" i="17"/>
  <c r="Y14" i="17"/>
  <c r="W14" i="17"/>
  <c r="U14" i="17"/>
  <c r="S14" i="17"/>
  <c r="Q14" i="17"/>
  <c r="O14" i="17"/>
  <c r="M14" i="17"/>
  <c r="K14" i="17"/>
  <c r="I14" i="17"/>
  <c r="AA12" i="17"/>
  <c r="Y12" i="17"/>
  <c r="W12" i="17"/>
  <c r="U12" i="17"/>
  <c r="S12" i="17"/>
  <c r="Q12" i="17"/>
  <c r="O12" i="17"/>
  <c r="M12" i="17"/>
  <c r="K12" i="17"/>
  <c r="I12" i="17"/>
  <c r="AC10" i="17"/>
  <c r="AA10" i="17"/>
  <c r="Y10" i="17"/>
  <c r="W10" i="17"/>
  <c r="U10" i="17"/>
  <c r="S10" i="17"/>
  <c r="Q10" i="17"/>
  <c r="O10" i="17"/>
  <c r="M10" i="17"/>
  <c r="I10" i="17"/>
  <c r="AA8" i="17"/>
  <c r="Y8" i="17"/>
  <c r="W8" i="17"/>
  <c r="U8" i="17"/>
  <c r="Q8" i="17"/>
  <c r="M8" i="17"/>
  <c r="I8" i="17"/>
  <c r="AA6" i="17"/>
  <c r="Y6" i="17"/>
  <c r="W6" i="17"/>
  <c r="U6" i="17"/>
  <c r="S6" i="17"/>
  <c r="Q6" i="17"/>
  <c r="O6" i="17"/>
  <c r="M6" i="17"/>
  <c r="K6" i="17"/>
  <c r="I6" i="17"/>
  <c r="M20" i="8"/>
  <c r="O20" i="8"/>
  <c r="Q20" i="8"/>
  <c r="S20" i="8"/>
  <c r="U20" i="8"/>
  <c r="C13" i="2"/>
  <c r="D13" i="2"/>
  <c r="D30" i="2" s="1"/>
  <c r="A34" i="9" s="1"/>
  <c r="E39" i="2"/>
  <c r="E40" i="2"/>
  <c r="E41" i="2"/>
  <c r="G16" i="8"/>
  <c r="C8" i="16" s="1"/>
  <c r="Y20" i="8"/>
  <c r="F12" i="1"/>
  <c r="F11" i="1"/>
  <c r="F13" i="1"/>
  <c r="E25" i="1"/>
  <c r="F63" i="1"/>
  <c r="F66" i="1"/>
  <c r="F64" i="1"/>
  <c r="F71" i="1"/>
  <c r="F6" i="1"/>
  <c r="C14" i="16" s="1"/>
  <c r="E14" i="1"/>
  <c r="E67" i="1"/>
  <c r="E73" i="1"/>
  <c r="D25" i="1"/>
  <c r="E9" i="1"/>
  <c r="F14" i="4"/>
  <c r="F17" i="4" s="1"/>
  <c r="F20" i="1"/>
  <c r="F35" i="1"/>
  <c r="F72" i="1"/>
  <c r="G19" i="4" s="1"/>
  <c r="F21" i="4" s="1"/>
  <c r="F31" i="4"/>
  <c r="F55" i="1"/>
  <c r="F41" i="4" s="1"/>
  <c r="F30" i="1"/>
  <c r="F56" i="1"/>
  <c r="F32" i="1"/>
  <c r="F44" i="4" s="1"/>
  <c r="F58" i="1"/>
  <c r="E42" i="2"/>
  <c r="E43" i="2"/>
  <c r="E44" i="2"/>
  <c r="E33" i="2"/>
  <c r="E34" i="2"/>
  <c r="E35" i="2"/>
  <c r="E36" i="2"/>
  <c r="E37" i="2" s="1"/>
  <c r="I20" i="8"/>
  <c r="W20" i="8"/>
  <c r="F7" i="1"/>
  <c r="F8" i="1"/>
  <c r="C18" i="16" s="1"/>
  <c r="F61" i="1"/>
  <c r="F62" i="1"/>
  <c r="F65" i="1"/>
  <c r="F27" i="1"/>
  <c r="F33" i="1" s="1"/>
  <c r="F28" i="1"/>
  <c r="F29" i="1"/>
  <c r="F31" i="1"/>
  <c r="F69" i="1"/>
  <c r="F70" i="1"/>
  <c r="F47" i="1"/>
  <c r="F48" i="1"/>
  <c r="F49" i="1"/>
  <c r="F50" i="1"/>
  <c r="F51" i="1"/>
  <c r="F52" i="1"/>
  <c r="F53" i="1"/>
  <c r="F54" i="1"/>
  <c r="F57" i="1"/>
  <c r="I40" i="8"/>
  <c r="U40" i="8"/>
  <c r="S40" i="8"/>
  <c r="Q40" i="8"/>
  <c r="O40" i="8"/>
  <c r="M40" i="8"/>
  <c r="K40" i="8"/>
  <c r="W40" i="8"/>
  <c r="Y40" i="8"/>
  <c r="AA40" i="8"/>
  <c r="G36" i="8"/>
  <c r="G24" i="8"/>
  <c r="D67" i="1"/>
  <c r="G6" i="8"/>
  <c r="C37" i="2"/>
  <c r="D47" i="2"/>
  <c r="D37" i="2"/>
  <c r="L10" i="10"/>
  <c r="L43" i="11"/>
  <c r="L22" i="11"/>
  <c r="L8" i="11"/>
  <c r="L10" i="11"/>
  <c r="L12" i="11"/>
  <c r="L14" i="11"/>
  <c r="L16" i="11"/>
  <c r="L18" i="11"/>
  <c r="J20" i="11"/>
  <c r="H20" i="11"/>
  <c r="E11" i="12"/>
  <c r="E16" i="12" s="1"/>
  <c r="E25" i="12"/>
  <c r="E30" i="12"/>
  <c r="E40" i="12"/>
  <c r="I42" i="8"/>
  <c r="I44" i="8" s="1"/>
  <c r="G38" i="8"/>
  <c r="G34" i="8"/>
  <c r="G32" i="8"/>
  <c r="G29" i="8"/>
  <c r="G27" i="8"/>
  <c r="G14" i="8"/>
  <c r="G12" i="8"/>
  <c r="G10" i="8"/>
  <c r="E12" i="2"/>
  <c r="E11" i="2"/>
  <c r="E10" i="2"/>
  <c r="E33" i="1"/>
  <c r="E59" i="1"/>
  <c r="D14" i="1"/>
  <c r="D73" i="1"/>
  <c r="D59" i="1"/>
  <c r="D9" i="1"/>
  <c r="D33" i="1"/>
  <c r="F17" i="1"/>
  <c r="F18" i="1"/>
  <c r="F19" i="1"/>
  <c r="F21" i="1"/>
  <c r="F22" i="1"/>
  <c r="F23" i="1"/>
  <c r="F24" i="1"/>
  <c r="F16" i="1"/>
  <c r="E46" i="2"/>
  <c r="E45" i="2"/>
  <c r="G8" i="8"/>
  <c r="K8" i="17"/>
  <c r="C47" i="2"/>
  <c r="AA20" i="8"/>
  <c r="AA18" i="17"/>
  <c r="AC18" i="17"/>
  <c r="K20" i="8"/>
  <c r="G18" i="8"/>
  <c r="K18" i="17"/>
  <c r="F43" i="4" l="1"/>
  <c r="I41" i="19"/>
  <c r="E16" i="28" s="1"/>
  <c r="C16" i="30"/>
  <c r="D16" i="30" s="1"/>
  <c r="G32" i="17"/>
  <c r="I25" i="18"/>
  <c r="E10" i="28" s="1"/>
  <c r="I31" i="19"/>
  <c r="G13" i="32"/>
  <c r="G16" i="32" s="1"/>
  <c r="F22" i="6" s="1"/>
  <c r="I16" i="18"/>
  <c r="E8" i="28" s="1"/>
  <c r="K11" i="25"/>
  <c r="H11" i="25"/>
  <c r="G13" i="27" s="1"/>
  <c r="F13" i="32"/>
  <c r="O40" i="17"/>
  <c r="G34" i="17"/>
  <c r="C34" i="30"/>
  <c r="D38" i="30" s="1"/>
  <c r="F25" i="6" s="1"/>
  <c r="G20" i="27"/>
  <c r="H20" i="27"/>
  <c r="F59" i="1"/>
  <c r="K11" i="26"/>
  <c r="G11" i="25"/>
  <c r="G12" i="27" s="1"/>
  <c r="G11" i="26"/>
  <c r="H12" i="27" s="1"/>
  <c r="F25" i="1"/>
  <c r="I31" i="18"/>
  <c r="E12" i="28" s="1"/>
  <c r="I47" i="19"/>
  <c r="E18" i="28" s="1"/>
  <c r="H11" i="26"/>
  <c r="H13" i="27" s="1"/>
  <c r="E26" i="2"/>
  <c r="G29" i="17"/>
  <c r="I20" i="17"/>
  <c r="I42" i="17" s="1"/>
  <c r="I44" i="17" s="1"/>
  <c r="G12" i="17"/>
  <c r="Y20" i="17"/>
  <c r="I57" i="19"/>
  <c r="E22" i="28" s="1"/>
  <c r="G16" i="17"/>
  <c r="M20" i="17"/>
  <c r="I11" i="23"/>
  <c r="K18" i="23"/>
  <c r="K17" i="23"/>
  <c r="E16" i="27"/>
  <c r="E20" i="27" s="1"/>
  <c r="E34" i="28" s="1"/>
  <c r="I51" i="19"/>
  <c r="E20" i="28" s="1"/>
  <c r="F17" i="31"/>
  <c r="F18" i="31" s="1"/>
  <c r="F22" i="31" s="1"/>
  <c r="F24" i="31" s="1"/>
  <c r="F21" i="6" s="1"/>
  <c r="F23" i="6" s="1"/>
  <c r="AA40" i="17"/>
  <c r="Y40" i="17"/>
  <c r="U40" i="17"/>
  <c r="Q40" i="17"/>
  <c r="G38" i="17"/>
  <c r="AA42" i="8"/>
  <c r="Y42" i="8"/>
  <c r="Q42" i="8"/>
  <c r="Q20" i="17"/>
  <c r="G18" i="17"/>
  <c r="C6" i="16"/>
  <c r="I41" i="20"/>
  <c r="E28" i="28" s="1"/>
  <c r="F31" i="41"/>
  <c r="E31" i="41"/>
  <c r="D34" i="28"/>
  <c r="D38" i="28" s="1"/>
  <c r="E32" i="28"/>
  <c r="G33" i="19"/>
  <c r="G36" i="17"/>
  <c r="K40" i="17"/>
  <c r="K42" i="8"/>
  <c r="K44" i="8" s="1"/>
  <c r="W40" i="17"/>
  <c r="W42" i="8"/>
  <c r="S42" i="8"/>
  <c r="G24" i="17"/>
  <c r="O42" i="8"/>
  <c r="M42" i="8"/>
  <c r="G40" i="8"/>
  <c r="AA20" i="17"/>
  <c r="S20" i="17"/>
  <c r="G14" i="17"/>
  <c r="O20" i="17"/>
  <c r="G10" i="17"/>
  <c r="AC20" i="17"/>
  <c r="W20" i="17"/>
  <c r="U42" i="8"/>
  <c r="U20" i="17"/>
  <c r="D49" i="2"/>
  <c r="F22" i="4"/>
  <c r="G35" i="4" s="1"/>
  <c r="F73" i="1"/>
  <c r="E75" i="1"/>
  <c r="F14" i="1"/>
  <c r="E31" i="12"/>
  <c r="E42" i="12" s="1"/>
  <c r="E44" i="12" s="1"/>
  <c r="E47" i="12" s="1"/>
  <c r="E49" i="12" s="1"/>
  <c r="C16" i="16"/>
  <c r="F9" i="1"/>
  <c r="E47" i="2"/>
  <c r="M40" i="17"/>
  <c r="M42" i="17" s="1"/>
  <c r="G27" i="17"/>
  <c r="I20" i="20"/>
  <c r="E24" i="28" s="1"/>
  <c r="H19" i="22"/>
  <c r="H11" i="22" s="1"/>
  <c r="D13" i="27" s="1"/>
  <c r="G11" i="22"/>
  <c r="D12" i="27" s="1"/>
  <c r="K11" i="22"/>
  <c r="G11" i="24"/>
  <c r="F12" i="27" s="1"/>
  <c r="H16" i="24"/>
  <c r="H11" i="24" s="1"/>
  <c r="F13" i="27" s="1"/>
  <c r="G20" i="8"/>
  <c r="G8" i="17"/>
  <c r="F67" i="1"/>
  <c r="S40" i="17"/>
  <c r="H16" i="23"/>
  <c r="H11" i="23" s="1"/>
  <c r="E13" i="27" s="1"/>
  <c r="G11" i="23"/>
  <c r="E12" i="27" s="1"/>
  <c r="K11" i="24"/>
  <c r="L20" i="11"/>
  <c r="F48" i="4"/>
  <c r="C30" i="2"/>
  <c r="E13" i="2"/>
  <c r="G6" i="17"/>
  <c r="K20" i="17"/>
  <c r="I19" i="19"/>
  <c r="I33" i="19" s="1"/>
  <c r="E14" i="28" s="1"/>
  <c r="C22" i="16"/>
  <c r="D22" i="28"/>
  <c r="D30" i="28" s="1"/>
  <c r="D75" i="1"/>
  <c r="F39" i="1"/>
  <c r="F45" i="1" s="1"/>
  <c r="C20" i="16"/>
  <c r="Q42" i="17" l="1"/>
  <c r="O42" i="17"/>
  <c r="Y42" i="17"/>
  <c r="D34" i="41"/>
  <c r="E34" i="41" s="1"/>
  <c r="F18" i="6" s="1"/>
  <c r="AA42" i="17"/>
  <c r="K11" i="23"/>
  <c r="E38" i="28"/>
  <c r="U42" i="17"/>
  <c r="M44" i="8"/>
  <c r="M46" i="8" s="1"/>
  <c r="M49" i="8" s="1"/>
  <c r="E30" i="28"/>
  <c r="D40" i="28"/>
  <c r="K42" i="17"/>
  <c r="K44" i="17" s="1"/>
  <c r="W42" i="17"/>
  <c r="S42" i="17"/>
  <c r="G20" i="17"/>
  <c r="I46" i="17" s="1"/>
  <c r="G51" i="4"/>
  <c r="F75" i="1"/>
  <c r="C118" i="44" s="1"/>
  <c r="I46" i="8"/>
  <c r="C4" i="16"/>
  <c r="E30" i="2"/>
  <c r="A33" i="9"/>
  <c r="C49" i="2"/>
  <c r="E49" i="2" s="1"/>
  <c r="G40" i="17"/>
  <c r="K46" i="8"/>
  <c r="E40" i="28" l="1"/>
  <c r="G33" i="4" s="1"/>
  <c r="G36" i="4" s="1"/>
  <c r="F37" i="4" s="1"/>
  <c r="F38" i="4" s="1"/>
  <c r="O44" i="8"/>
  <c r="Q44" i="8" s="1"/>
  <c r="F26" i="7"/>
  <c r="C4" i="2"/>
  <c r="C12" i="16"/>
  <c r="K46" i="17"/>
  <c r="M44" i="17"/>
  <c r="C10" i="16"/>
  <c r="D2" i="1"/>
  <c r="C2" i="16"/>
  <c r="F22" i="7"/>
  <c r="F8" i="6" l="1"/>
  <c r="F11" i="6" s="1"/>
  <c r="F28" i="6" s="1"/>
  <c r="F32" i="6" s="1"/>
  <c r="O46" i="8"/>
  <c r="O49" i="8" s="1"/>
  <c r="G54" i="4"/>
  <c r="G55" i="4"/>
  <c r="G52" i="4"/>
  <c r="F53" i="4" s="1"/>
  <c r="Q46" i="8"/>
  <c r="S44" i="8"/>
  <c r="O44" i="17"/>
  <c r="M46" i="17"/>
  <c r="C30" i="16" s="1"/>
  <c r="C24" i="16" l="1"/>
  <c r="M49" i="17"/>
  <c r="F35" i="6"/>
  <c r="F56" i="4"/>
  <c r="F57" i="4" s="1"/>
  <c r="U44" i="8"/>
  <c r="S46" i="8"/>
  <c r="O46" i="17"/>
  <c r="C32" i="16" s="1"/>
  <c r="Q44" i="17"/>
  <c r="O49" i="17" l="1"/>
  <c r="W44" i="8"/>
  <c r="U46" i="8"/>
  <c r="Q46" i="17"/>
  <c r="S44" i="17"/>
  <c r="L116" i="44"/>
  <c r="L108" i="44"/>
  <c r="L100" i="44"/>
  <c r="L92" i="44"/>
  <c r="L61" i="44"/>
  <c r="L53" i="44"/>
  <c r="L45" i="44"/>
  <c r="L90" i="42"/>
  <c r="L82" i="42"/>
  <c r="L53" i="42"/>
  <c r="L45" i="42"/>
  <c r="L114" i="44"/>
  <c r="L106" i="44"/>
  <c r="L98" i="44"/>
  <c r="L90" i="44"/>
  <c r="L59" i="44"/>
  <c r="L51" i="44"/>
  <c r="L96" i="42"/>
  <c r="L88" i="42"/>
  <c r="L59" i="42"/>
  <c r="L51" i="42"/>
  <c r="L112" i="44"/>
  <c r="L104" i="44"/>
  <c r="L96" i="44"/>
  <c r="L88" i="44"/>
  <c r="L57" i="44"/>
  <c r="L49" i="44"/>
  <c r="L94" i="42"/>
  <c r="L86" i="42"/>
  <c r="L57" i="42"/>
  <c r="L49" i="42"/>
  <c r="L110" i="44"/>
  <c r="L55" i="44"/>
  <c r="L55" i="42"/>
  <c r="L102" i="44"/>
  <c r="L47" i="44"/>
  <c r="L47" i="42"/>
  <c r="L37" i="43"/>
  <c r="L15" i="43"/>
  <c r="L29" i="44"/>
  <c r="L94" i="44"/>
  <c r="L92" i="42"/>
  <c r="L72" i="42"/>
  <c r="L53" i="43"/>
  <c r="L17" i="42"/>
  <c r="L39" i="43"/>
  <c r="L25" i="43"/>
  <c r="L27" i="44"/>
  <c r="L29" i="42"/>
  <c r="L35" i="44"/>
  <c r="L31" i="43"/>
  <c r="L43" i="42"/>
  <c r="L86" i="44"/>
  <c r="L80" i="44"/>
  <c r="L25" i="42"/>
  <c r="L15" i="44"/>
  <c r="L45" i="43"/>
  <c r="L37" i="44"/>
  <c r="L43" i="44"/>
  <c r="L72" i="44"/>
  <c r="L25" i="44"/>
  <c r="L23" i="42"/>
  <c r="L31" i="44"/>
  <c r="L15" i="42"/>
  <c r="L78" i="44"/>
  <c r="L33" i="42"/>
  <c r="L108" i="42"/>
  <c r="L51" i="43"/>
  <c r="L35" i="42"/>
  <c r="L27" i="43"/>
  <c r="L82" i="44"/>
  <c r="L100" i="42"/>
  <c r="L104" i="42"/>
  <c r="L39" i="44"/>
  <c r="L37" i="42"/>
  <c r="L23" i="44"/>
  <c r="L84" i="42"/>
  <c r="L116" i="42"/>
  <c r="L76" i="42"/>
  <c r="L39" i="42"/>
  <c r="L102" i="42"/>
  <c r="L19" i="43"/>
  <c r="L33" i="43"/>
  <c r="L76" i="44"/>
  <c r="L17" i="44"/>
  <c r="L78" i="42"/>
  <c r="L112" i="42"/>
  <c r="L19" i="42"/>
  <c r="L57" i="43"/>
  <c r="L23" i="43"/>
  <c r="L80" i="42"/>
  <c r="L41" i="43"/>
  <c r="L110" i="42"/>
  <c r="L114" i="42"/>
  <c r="L21" i="42"/>
  <c r="L118" i="42"/>
  <c r="F41" i="6"/>
  <c r="F37" i="6" s="1"/>
  <c r="E40" i="6" s="1"/>
  <c r="L33" i="44"/>
  <c r="L29" i="43"/>
  <c r="L55" i="43"/>
  <c r="L47" i="43"/>
  <c r="L21" i="43"/>
  <c r="L21" i="44"/>
  <c r="L43" i="43"/>
  <c r="L49" i="43"/>
  <c r="L84" i="44"/>
  <c r="L74" i="42"/>
  <c r="L13" i="42"/>
  <c r="L13" i="44"/>
  <c r="L27" i="42"/>
  <c r="L19" i="44"/>
  <c r="L41" i="42"/>
  <c r="L74" i="44"/>
  <c r="L106" i="42"/>
  <c r="L41" i="44"/>
  <c r="L70" i="42"/>
  <c r="L17" i="43"/>
  <c r="L35" i="43"/>
  <c r="L13" i="43"/>
  <c r="L31" i="42"/>
  <c r="C28" i="16" l="1"/>
  <c r="P98" i="13"/>
  <c r="P90" i="13"/>
  <c r="P82" i="13"/>
  <c r="P104" i="13"/>
  <c r="P96" i="13"/>
  <c r="P88" i="13"/>
  <c r="P80" i="13"/>
  <c r="P102" i="13"/>
  <c r="P94" i="13"/>
  <c r="P86" i="13"/>
  <c r="P78" i="13"/>
  <c r="P84" i="13"/>
  <c r="P76" i="13"/>
  <c r="P100" i="13"/>
  <c r="P42" i="13"/>
  <c r="P18" i="13"/>
  <c r="P64" i="13"/>
  <c r="P70" i="13"/>
  <c r="P24" i="13"/>
  <c r="P40" i="13"/>
  <c r="P68" i="13"/>
  <c r="P44" i="13"/>
  <c r="P74" i="13"/>
  <c r="P26" i="13"/>
  <c r="P22" i="13"/>
  <c r="P52" i="13"/>
  <c r="P48" i="13"/>
  <c r="P20" i="13"/>
  <c r="P46" i="13"/>
  <c r="P30" i="13"/>
  <c r="P16" i="13"/>
  <c r="P92" i="13"/>
  <c r="P34" i="13"/>
  <c r="P14" i="13"/>
  <c r="P72" i="13"/>
  <c r="P36" i="13"/>
  <c r="P38" i="13"/>
  <c r="P50" i="13"/>
  <c r="P28" i="13"/>
  <c r="P66" i="13"/>
  <c r="P32" i="13"/>
  <c r="F43" i="6"/>
  <c r="S46" i="17"/>
  <c r="U44" i="17"/>
  <c r="W46" i="8"/>
  <c r="Y44" i="8"/>
  <c r="W44" i="17" l="1"/>
  <c r="U46" i="17"/>
  <c r="AA44" i="8"/>
  <c r="AA46" i="8" s="1"/>
  <c r="Y46" i="8"/>
  <c r="Y44" i="17" l="1"/>
  <c r="W46" i="17"/>
  <c r="Y46" i="17" l="1"/>
  <c r="AA44" i="17"/>
  <c r="AA46" i="17" s="1"/>
</calcChain>
</file>

<file path=xl/comments1.xml><?xml version="1.0" encoding="utf-8"?>
<comments xmlns="http://schemas.openxmlformats.org/spreadsheetml/2006/main">
  <authors>
    <author>Martin McHugh</author>
  </authors>
  <commentList>
    <comment ref="H8" authorId="0" shapeId="0">
      <text>
        <r>
          <rPr>
            <b/>
            <sz val="9"/>
            <color indexed="81"/>
            <rFont val="Tahoma"/>
            <family val="2"/>
          </rPr>
          <t>Martin McHugh:</t>
        </r>
        <r>
          <rPr>
            <sz val="9"/>
            <color indexed="81"/>
            <rFont val="Tahoma"/>
            <family val="2"/>
          </rPr>
          <t xml:space="preserve">
National discretion - 0% or 100%</t>
        </r>
      </text>
    </comment>
  </commentList>
</comments>
</file>

<file path=xl/comments2.xml><?xml version="1.0" encoding="utf-8"?>
<comments xmlns="http://schemas.openxmlformats.org/spreadsheetml/2006/main">
  <authors>
    <author>GFSC</author>
  </authors>
  <commentList>
    <comment ref="F15" authorId="0" shapeId="0">
      <text>
        <r>
          <rPr>
            <sz val="8"/>
            <color indexed="81"/>
            <rFont val="Tahoma"/>
            <family val="2"/>
          </rPr>
          <t xml:space="preserve">Must be a NEGATIVE amount.
</t>
        </r>
      </text>
    </comment>
  </commentList>
</comments>
</file>

<file path=xl/sharedStrings.xml><?xml version="1.0" encoding="utf-8"?>
<sst xmlns="http://schemas.openxmlformats.org/spreadsheetml/2006/main" count="1943" uniqueCount="931">
  <si>
    <t>TOTAL ASSETS</t>
  </si>
  <si>
    <t>SUBTOTAL</t>
  </si>
  <si>
    <t>Intangible assets including goodwill</t>
  </si>
  <si>
    <t>Plant, equipment, leasehold premises, and motor vehicles</t>
  </si>
  <si>
    <t>Other land and property owned by the reporting bank</t>
  </si>
  <si>
    <t>Premises owned and occupied by the reporting bank</t>
  </si>
  <si>
    <t>Other</t>
  </si>
  <si>
    <t>All past due assets</t>
  </si>
  <si>
    <t>Operating leases</t>
  </si>
  <si>
    <t>Settlement Balances</t>
  </si>
  <si>
    <t>Items in suspense</t>
  </si>
  <si>
    <t>Other Financial</t>
  </si>
  <si>
    <t>Securitisation exposures - equity tranches</t>
  </si>
  <si>
    <t>Residential Mortgages</t>
  </si>
  <si>
    <t>Loans and Advances</t>
  </si>
  <si>
    <t>Other Marketable Assets</t>
  </si>
  <si>
    <t>Marketable Assets</t>
  </si>
  <si>
    <t>Loans to Parent</t>
  </si>
  <si>
    <t>Loans to Banks</t>
  </si>
  <si>
    <t>Gold</t>
  </si>
  <si>
    <t>Cash items in the course of collection</t>
  </si>
  <si>
    <t>Notes and coins</t>
  </si>
  <si>
    <t>Cash</t>
  </si>
  <si>
    <t>Total</t>
  </si>
  <si>
    <t>Item</t>
  </si>
  <si>
    <t>Sterling</t>
  </si>
  <si>
    <t>Currency</t>
  </si>
  <si>
    <t xml:space="preserve">Loans to other banks </t>
  </si>
  <si>
    <t xml:space="preserve">Loans to other group entities </t>
  </si>
  <si>
    <t>Government debt</t>
  </si>
  <si>
    <t>Debt - Corporate</t>
  </si>
  <si>
    <t>Debt - group non-banking entities</t>
  </si>
  <si>
    <t>Debt - Securitisation exposures - non equity</t>
  </si>
  <si>
    <t>Securitisation exposures - equity tranche holdings</t>
  </si>
  <si>
    <t>Parent issued CDs, CP and FRNs</t>
  </si>
  <si>
    <t>Other group bank issued CDs, CP and FRNs</t>
  </si>
  <si>
    <t>Other bank issued CDs, CP and FRNs</t>
  </si>
  <si>
    <t>Bank equity holdings</t>
  </si>
  <si>
    <t>Corporate equity holdings</t>
  </si>
  <si>
    <t>Capital Connected Loans</t>
  </si>
  <si>
    <t>Loans to group non-banking entities</t>
  </si>
  <si>
    <t>Loans to Sovereigns</t>
  </si>
  <si>
    <t>Non Marketable Investments</t>
  </si>
  <si>
    <t>Other bank debt</t>
  </si>
  <si>
    <t>Other group bank debt</t>
  </si>
  <si>
    <t>Capital Investment in subsidiaries and other associated companies</t>
  </si>
  <si>
    <t>Capital Investment in other banks</t>
  </si>
  <si>
    <t xml:space="preserve">Corporate equity </t>
  </si>
  <si>
    <t>Government Debt</t>
  </si>
  <si>
    <t>Debt to parent</t>
  </si>
  <si>
    <t>Amount</t>
  </si>
  <si>
    <t>CDs and Other Debt</t>
  </si>
  <si>
    <t>Certificates of deposit issued</t>
  </si>
  <si>
    <t>Promissory notes, bills and other short term paper issued</t>
  </si>
  <si>
    <t>B.3</t>
  </si>
  <si>
    <t>C</t>
  </si>
  <si>
    <t>C.1</t>
  </si>
  <si>
    <t>Interest payable</t>
  </si>
  <si>
    <t>C.2</t>
  </si>
  <si>
    <t>Creditors and accruals</t>
  </si>
  <si>
    <t>C.3</t>
  </si>
  <si>
    <t>Current taxation</t>
  </si>
  <si>
    <t>C.4</t>
  </si>
  <si>
    <t>Other taxation</t>
  </si>
  <si>
    <t>C.5</t>
  </si>
  <si>
    <t>Settlement balances</t>
  </si>
  <si>
    <t>C.6</t>
  </si>
  <si>
    <t>C.7</t>
  </si>
  <si>
    <t>Other liabilities</t>
  </si>
  <si>
    <t>D</t>
  </si>
  <si>
    <t>D.1</t>
  </si>
  <si>
    <t>D.2</t>
  </si>
  <si>
    <t>Structured products issued (non-deposits)</t>
  </si>
  <si>
    <t>Creditors, Accruals etc</t>
  </si>
  <si>
    <t>A</t>
  </si>
  <si>
    <t>A.1</t>
  </si>
  <si>
    <t>A.2</t>
  </si>
  <si>
    <t>A.3</t>
  </si>
  <si>
    <t>A.4</t>
  </si>
  <si>
    <t>B</t>
  </si>
  <si>
    <t>B.1</t>
  </si>
  <si>
    <t>B.2</t>
  </si>
  <si>
    <t>B.4</t>
  </si>
  <si>
    <t>ADJUSTED CAPITAL BASE (Tiers 1&amp;2)</t>
  </si>
  <si>
    <t xml:space="preserve">Capital </t>
  </si>
  <si>
    <t>Tier 1 Capital</t>
  </si>
  <si>
    <t>Detail Amount</t>
  </si>
  <si>
    <t>Ordinary shares/Common Stock</t>
  </si>
  <si>
    <t>Perpetual non-cumulative preferred stock</t>
  </si>
  <si>
    <t>Reserves:</t>
  </si>
  <si>
    <t>A.3.1</t>
  </si>
  <si>
    <t>Share Premium Account</t>
  </si>
  <si>
    <t>A.3.2</t>
  </si>
  <si>
    <t>Disclosed Prior Year Reserves</t>
  </si>
  <si>
    <t>A.3.3</t>
  </si>
  <si>
    <t>FX Translation Differences</t>
  </si>
  <si>
    <t>A.3.4</t>
  </si>
  <si>
    <t>Current Year's profit verified by external audit</t>
  </si>
  <si>
    <t>Total Reserves:</t>
  </si>
  <si>
    <t>Current Year Losses</t>
  </si>
  <si>
    <t>A.5</t>
  </si>
  <si>
    <t>Minority Interests in Tier 1</t>
  </si>
  <si>
    <t>A.6</t>
  </si>
  <si>
    <t xml:space="preserve">Total </t>
  </si>
  <si>
    <t>A.7</t>
  </si>
  <si>
    <t>Less: (adjustments to capital)</t>
  </si>
  <si>
    <t>A.7.1</t>
  </si>
  <si>
    <t>Goodwill and other intangible assets</t>
  </si>
  <si>
    <t>A.7.2</t>
  </si>
  <si>
    <t>Securitisations - gains on sale</t>
  </si>
  <si>
    <t>Total deductions:</t>
  </si>
  <si>
    <t>TOTAL</t>
  </si>
  <si>
    <t>Tier 2 Capital</t>
  </si>
  <si>
    <t>Fixed Asset Revaluation Reserve</t>
  </si>
  <si>
    <t>Reserves/fair value gains of securities not held for trading</t>
  </si>
  <si>
    <t>General Provisions</t>
  </si>
  <si>
    <t>Hybrid Debt/Equity instruments</t>
  </si>
  <si>
    <t>B.5</t>
  </si>
  <si>
    <t>Subordinated term debt</t>
  </si>
  <si>
    <t>B.6</t>
  </si>
  <si>
    <t>Minority interests in Tier 2</t>
  </si>
  <si>
    <t>B.7</t>
  </si>
  <si>
    <t>B.8</t>
  </si>
  <si>
    <t>B.8.1</t>
  </si>
  <si>
    <t>Excess General Provisions</t>
  </si>
  <si>
    <t>B.8.2</t>
  </si>
  <si>
    <t>Amortisation on Tier 2 subordinated debt</t>
  </si>
  <si>
    <t>B.8.3</t>
  </si>
  <si>
    <t>Excess Tier 2 subordinated debt</t>
  </si>
  <si>
    <t>B.8.4</t>
  </si>
  <si>
    <t>Excess Tier 2</t>
  </si>
  <si>
    <t>Deductions from Capital</t>
  </si>
  <si>
    <t>Investment in Subsidiaries</t>
  </si>
  <si>
    <t>Securitisations - Equity Tranches</t>
  </si>
  <si>
    <t xml:space="preserve">Off balance sheet items of a capital nature </t>
  </si>
  <si>
    <t>IRB deductions, including deduction for excess expected losses</t>
  </si>
  <si>
    <t>Capital after deductions</t>
  </si>
  <si>
    <t>D.1.1</t>
  </si>
  <si>
    <t>D.1.2</t>
  </si>
  <si>
    <t>Deductions pro rata</t>
  </si>
  <si>
    <t>Net Tier 1 capital</t>
  </si>
  <si>
    <t>D.2.1</t>
  </si>
  <si>
    <t>D.2.2</t>
  </si>
  <si>
    <t>Net Tier 2 capital</t>
  </si>
  <si>
    <t xml:space="preserve"> Balance Sheet Assets</t>
  </si>
  <si>
    <t>Line E</t>
  </si>
  <si>
    <t>E.1</t>
  </si>
  <si>
    <t>E.1.1</t>
  </si>
  <si>
    <t>E.1.2</t>
  </si>
  <si>
    <t>E.1.3</t>
  </si>
  <si>
    <t>E.2</t>
  </si>
  <si>
    <t>E.2.1</t>
  </si>
  <si>
    <t>E.2.2</t>
  </si>
  <si>
    <t>E.2.3</t>
  </si>
  <si>
    <t>E.3.1</t>
  </si>
  <si>
    <t>E.3.2</t>
  </si>
  <si>
    <t>E.3.4</t>
  </si>
  <si>
    <t>E.3.5</t>
  </si>
  <si>
    <t>E.3.6</t>
  </si>
  <si>
    <t>E.3.7</t>
  </si>
  <si>
    <t>E.3.8</t>
  </si>
  <si>
    <t>E.3.9</t>
  </si>
  <si>
    <t>E.4.1</t>
  </si>
  <si>
    <t>E.4.2</t>
  </si>
  <si>
    <t>E.4.3</t>
  </si>
  <si>
    <t>E.4.4</t>
  </si>
  <si>
    <t>E.4.5</t>
  </si>
  <si>
    <t>E.4.6</t>
  </si>
  <si>
    <t>E.5</t>
  </si>
  <si>
    <t>E.5.1</t>
  </si>
  <si>
    <t>E.5.2</t>
  </si>
  <si>
    <t>E.5.3</t>
  </si>
  <si>
    <t>E.6</t>
  </si>
  <si>
    <t>E.6.1</t>
  </si>
  <si>
    <t>E.6.2</t>
  </si>
  <si>
    <t>E.6.3</t>
  </si>
  <si>
    <t>E.6.4</t>
  </si>
  <si>
    <t>E.3.10</t>
  </si>
  <si>
    <t>E.6.5</t>
  </si>
  <si>
    <t>E.6.6</t>
  </si>
  <si>
    <t>E.6.7</t>
  </si>
  <si>
    <t>E.6.8</t>
  </si>
  <si>
    <t>E.6.9</t>
  </si>
  <si>
    <t>E.6.11</t>
  </si>
  <si>
    <t>E.6.12</t>
  </si>
  <si>
    <t>E.6.10</t>
  </si>
  <si>
    <t>E.7</t>
  </si>
  <si>
    <t>E.7.1</t>
  </si>
  <si>
    <t>E.7.2</t>
  </si>
  <si>
    <t>E.7.3</t>
  </si>
  <si>
    <t>E.7.4</t>
  </si>
  <si>
    <t>E.7.5</t>
  </si>
  <si>
    <t>E.8.1</t>
  </si>
  <si>
    <t>E.8.2</t>
  </si>
  <si>
    <t>E.8.3</t>
  </si>
  <si>
    <t>E.8.4</t>
  </si>
  <si>
    <t>E.9</t>
  </si>
  <si>
    <t>E.1.4</t>
  </si>
  <si>
    <t>E.2.4</t>
  </si>
  <si>
    <t>E.4.7</t>
  </si>
  <si>
    <t>E.6.13</t>
  </si>
  <si>
    <t>E.7.6</t>
  </si>
  <si>
    <t>E.8.5</t>
  </si>
  <si>
    <t>F.1</t>
  </si>
  <si>
    <t>F.2</t>
  </si>
  <si>
    <t>F.3</t>
  </si>
  <si>
    <t>Capital connected loans</t>
  </si>
  <si>
    <t>Holdings of banks' Capital Instruments</t>
  </si>
  <si>
    <t>E.3</t>
  </si>
  <si>
    <t>E.4</t>
  </si>
  <si>
    <t xml:space="preserve">Other CP </t>
  </si>
  <si>
    <t>E.3.3</t>
  </si>
  <si>
    <t>Public Sector Entities debt</t>
  </si>
  <si>
    <t xml:space="preserve">Loans to Public Sector Entities </t>
  </si>
  <si>
    <t>Public Sector Entity Debt</t>
  </si>
  <si>
    <t>E.8</t>
  </si>
  <si>
    <t>Non-capital term debt issued</t>
  </si>
  <si>
    <t>SUBTOTAL LIABILITIES</t>
  </si>
  <si>
    <t>Credit Risk</t>
  </si>
  <si>
    <t>Credit Risk - RWA Equivalent: SSA</t>
  </si>
  <si>
    <t>Credit Risk - RWA Equivalent: SAC</t>
  </si>
  <si>
    <t>Credit Risk - RWA Equivalent: FIRB</t>
  </si>
  <si>
    <t>Credit Risk - RWA Equivalent: AIRB</t>
  </si>
  <si>
    <t>TOTAL CREDIT RISK RWA</t>
  </si>
  <si>
    <t>Operational Risk</t>
  </si>
  <si>
    <t>Operational Risk - RWA Equivalent: BIA</t>
  </si>
  <si>
    <t>Operational Risk - RWA Equivalent: TSA</t>
  </si>
  <si>
    <t>Operational Risk - RWA Equivalent: ASA</t>
  </si>
  <si>
    <t>Operational Risk - RWA Equivalent: AMA</t>
  </si>
  <si>
    <t>TOTAL OPERATIONAL RISK RWA</t>
  </si>
  <si>
    <t>Market Risk in the Banking Book</t>
  </si>
  <si>
    <t>Market Risk - RWA Equivalent - SAM: FX &amp; Gold</t>
  </si>
  <si>
    <t>Market Risk - RWA Equivalent - SAM: Commodities</t>
  </si>
  <si>
    <t>TOTAL BANKING BOOK MARKET RISK RWA</t>
  </si>
  <si>
    <t>TOTAL SETTLEMENT RISK RWA</t>
  </si>
  <si>
    <t>E</t>
  </si>
  <si>
    <t>F</t>
  </si>
  <si>
    <t>G.1</t>
  </si>
  <si>
    <t>G.2</t>
  </si>
  <si>
    <t>CONFIDENTIAL</t>
  </si>
  <si>
    <t>Reporting bank</t>
  </si>
  <si>
    <t>Reporting date</t>
  </si>
  <si>
    <t>March</t>
  </si>
  <si>
    <t>June</t>
  </si>
  <si>
    <t>September</t>
  </si>
  <si>
    <t>date.   Should there be any further material facts affecting the bank's affairs which, in my judgment, should</t>
  </si>
  <si>
    <t>December</t>
  </si>
  <si>
    <t>Signature of director or senior manager</t>
  </si>
  <si>
    <t>Date</t>
  </si>
  <si>
    <t>In the event of a query, the Commission may contact :</t>
  </si>
  <si>
    <t>Name</t>
  </si>
  <si>
    <t>Telephone number</t>
  </si>
  <si>
    <t>Ext</t>
  </si>
  <si>
    <t>NOTES ON COMPLETION</t>
  </si>
  <si>
    <t>1.</t>
  </si>
  <si>
    <t>2.</t>
  </si>
  <si>
    <t>Complete the form quarterly as at the last day of March, June, September and December.</t>
  </si>
  <si>
    <t>3.</t>
  </si>
  <si>
    <t>4.</t>
  </si>
  <si>
    <t>Committed</t>
  </si>
  <si>
    <t>2 days</t>
  </si>
  <si>
    <t>8 days</t>
  </si>
  <si>
    <t>1 month</t>
  </si>
  <si>
    <t>3 months</t>
  </si>
  <si>
    <t>6 months</t>
  </si>
  <si>
    <t>1 year</t>
  </si>
  <si>
    <t>3 years</t>
  </si>
  <si>
    <t>5 years</t>
  </si>
  <si>
    <t>Standby</t>
  </si>
  <si>
    <t>Overdue</t>
  </si>
  <si>
    <t>Next</t>
  </si>
  <si>
    <t>to</t>
  </si>
  <si>
    <t>&amp; over</t>
  </si>
  <si>
    <t>Facilities</t>
  </si>
  <si>
    <t>Day</t>
  </si>
  <si>
    <t>&lt;8 days</t>
  </si>
  <si>
    <t>&lt;1 month</t>
  </si>
  <si>
    <t>&lt;3 months</t>
  </si>
  <si>
    <t>&lt;6 months</t>
  </si>
  <si>
    <t>&lt;1 year</t>
  </si>
  <si>
    <t>&lt;3 years</t>
  </si>
  <si>
    <t>&lt;5 years</t>
  </si>
  <si>
    <t>incl undated</t>
  </si>
  <si>
    <t>LIABILITIES / OUTFLOWS</t>
  </si>
  <si>
    <t>Banks/building societies</t>
  </si>
  <si>
    <t>Financial corporations</t>
  </si>
  <si>
    <t>Non-financial corporations</t>
  </si>
  <si>
    <t>Public sector</t>
  </si>
  <si>
    <t xml:space="preserve"> </t>
  </si>
  <si>
    <t>Households and individual trusts</t>
  </si>
  <si>
    <t>Undrawn commitments to make loans &amp; advances etc</t>
  </si>
  <si>
    <t>TOTAL LIABILITIES / OUTFLOWS</t>
  </si>
  <si>
    <t>ASSETS / INFLOWS</t>
  </si>
  <si>
    <t>Market loans</t>
  </si>
  <si>
    <t>Bills, certificates of deposit etc.:</t>
  </si>
  <si>
    <t>Treasury/local authority bills/CDs</t>
  </si>
  <si>
    <t>Commercial paper and FRNs of less than 1 year's maturity</t>
  </si>
  <si>
    <t>Investments:</t>
  </si>
  <si>
    <t>Loans and advances</t>
  </si>
  <si>
    <t>All other assets</t>
  </si>
  <si>
    <t>TOTAL ASSETS / INFLOWS</t>
  </si>
  <si>
    <t>Mis-match</t>
  </si>
  <si>
    <t>Running mis-match</t>
  </si>
  <si>
    <t>GROUP COMPANY AND OTHER CONNECTED DEPOSITS</t>
  </si>
  <si>
    <t>CONNECTED PARTY LOANS AND ADVANCES</t>
  </si>
  <si>
    <t>Due from : group companies</t>
  </si>
  <si>
    <t xml:space="preserve">              : directors, controllers and their associates</t>
  </si>
  <si>
    <t xml:space="preserve">              : non-group companies with which directors and controllers are associated</t>
  </si>
  <si>
    <t>ENCUMBERED ASSETS</t>
  </si>
  <si>
    <t>TEN LARGEST MARKET LOANS/BANK GUARANTEED LOANS</t>
  </si>
  <si>
    <t>BANK</t>
  </si>
  <si>
    <t>AMOUNT</t>
  </si>
  <si>
    <t>MATURITY</t>
  </si>
  <si>
    <t>A.8</t>
  </si>
  <si>
    <t xml:space="preserve">TEN LARGEST DEPOSITORS (NON-BANK SECTOR) </t>
  </si>
  <si>
    <t>CUSTOMER</t>
  </si>
  <si>
    <t>STATE IF COMPANY</t>
  </si>
  <si>
    <t>RELATED TO THE BANK</t>
  </si>
  <si>
    <t xml:space="preserve"> PROFIT &amp; LOSS ACCOUNT</t>
  </si>
  <si>
    <t xml:space="preserve">Based on management accounts year-to-date: </t>
  </si>
  <si>
    <t>Line</t>
  </si>
  <si>
    <t>Income</t>
  </si>
  <si>
    <t>Banking Income</t>
  </si>
  <si>
    <t>Interest Income</t>
  </si>
  <si>
    <t>Interest Expense (Enter absolute value)</t>
  </si>
  <si>
    <t>Net Interest Income</t>
  </si>
  <si>
    <t>Profit/loss on foreign exchange dealing and currency positions</t>
  </si>
  <si>
    <t>Profit/Loss on investments held for dealing</t>
  </si>
  <si>
    <t>Net Income from banking fees, charges and commissions</t>
  </si>
  <si>
    <t>Increase / decrease in book value of investments</t>
  </si>
  <si>
    <t>C.8</t>
  </si>
  <si>
    <t>Total Banking Income</t>
  </si>
  <si>
    <t>Non Banking Income</t>
  </si>
  <si>
    <t>C.9</t>
  </si>
  <si>
    <t>Investment management fees</t>
  </si>
  <si>
    <t>C.10</t>
  </si>
  <si>
    <t>Trust and company administration fees</t>
  </si>
  <si>
    <t>C.11</t>
  </si>
  <si>
    <t>Trustee/Custodian fees</t>
  </si>
  <si>
    <t>C.12</t>
  </si>
  <si>
    <t>Fund management fees</t>
  </si>
  <si>
    <t>C.13</t>
  </si>
  <si>
    <t>Investment dealing profits and commissions</t>
  </si>
  <si>
    <t>C.14</t>
  </si>
  <si>
    <t>Administered bank/trust company fees</t>
  </si>
  <si>
    <t>C.15</t>
  </si>
  <si>
    <t>C.16</t>
  </si>
  <si>
    <t>Total Non Banking Income</t>
  </si>
  <si>
    <t>C.17</t>
  </si>
  <si>
    <t>Dividends/share of profits (or losses) from subsidiaries and associated companies (report a loss as a negative)</t>
  </si>
  <si>
    <t>C.18</t>
  </si>
  <si>
    <t>Profit (loss) on fixed assets (inc revaluation of fixed assets)</t>
  </si>
  <si>
    <t>C.19</t>
  </si>
  <si>
    <t>Other Income</t>
  </si>
  <si>
    <t>C.20</t>
  </si>
  <si>
    <t>C.21</t>
  </si>
  <si>
    <t>Total Income</t>
  </si>
  <si>
    <t>Expenses</t>
  </si>
  <si>
    <t>Operating Expenses</t>
  </si>
  <si>
    <t>C.22</t>
  </si>
  <si>
    <t>All Operating Expenses except:</t>
  </si>
  <si>
    <t>C.23</t>
  </si>
  <si>
    <t>Group Management/Administration Charge</t>
  </si>
  <si>
    <t>C.24</t>
  </si>
  <si>
    <t>Staff costs</t>
  </si>
  <si>
    <t>C.25</t>
  </si>
  <si>
    <t>Systems expenses</t>
  </si>
  <si>
    <t>C.26</t>
  </si>
  <si>
    <t>Premises &amp; Equipment</t>
  </si>
  <si>
    <t>C.27</t>
  </si>
  <si>
    <t>Audit &amp; Legal fees</t>
  </si>
  <si>
    <t>C.28</t>
  </si>
  <si>
    <t>Total Operating Expenses</t>
  </si>
  <si>
    <t>Profit before extraordinary items</t>
  </si>
  <si>
    <t>C.29</t>
  </si>
  <si>
    <t>Bad debt provisions (capital and interest)</t>
  </si>
  <si>
    <t>C.30</t>
  </si>
  <si>
    <t>Profit before extraordinary items and tax</t>
  </si>
  <si>
    <t>C.31</t>
  </si>
  <si>
    <t>Extraordinary Items</t>
  </si>
  <si>
    <t>C.32</t>
  </si>
  <si>
    <t xml:space="preserve">Taxation </t>
  </si>
  <si>
    <t>C.33</t>
  </si>
  <si>
    <t>Profits before dividends</t>
  </si>
  <si>
    <t>C.34</t>
  </si>
  <si>
    <t>Dividends</t>
  </si>
  <si>
    <t>C.35</t>
  </si>
  <si>
    <t>Profit retained</t>
  </si>
  <si>
    <t>PROVISIONS AGAINST BAD AND DOUBTFUL DEBTS</t>
  </si>
  <si>
    <t>SPECIFIC</t>
  </si>
  <si>
    <t>GENERAL</t>
  </si>
  <si>
    <t xml:space="preserve">Previous balance as at:  </t>
  </si>
  <si>
    <t>Adjustments for acquisitions/disposals</t>
  </si>
  <si>
    <t>D.3</t>
  </si>
  <si>
    <t>Adjustments for exchange rate movements</t>
  </si>
  <si>
    <t>D.4</t>
  </si>
  <si>
    <t>Charge/credit to profit &amp; loss</t>
  </si>
  <si>
    <t>D.5</t>
  </si>
  <si>
    <t>Amounts written off (gross)</t>
  </si>
  <si>
    <t>D.6</t>
  </si>
  <si>
    <t>D.7</t>
  </si>
  <si>
    <t>Current balance</t>
  </si>
  <si>
    <t>D.8</t>
  </si>
  <si>
    <t>Recoveries of amounts previously written off</t>
  </si>
  <si>
    <t>D.9</t>
  </si>
  <si>
    <t>Gross values of loans against which specific provisions have been made</t>
  </si>
  <si>
    <t>D.10</t>
  </si>
  <si>
    <t>Total provisions against investments</t>
  </si>
  <si>
    <t>D.11</t>
  </si>
  <si>
    <t>NON-PERFORMING ASSETS AND LOANS</t>
  </si>
  <si>
    <t>D.12</t>
  </si>
  <si>
    <t>Loans and other assets - 60 days past due</t>
  </si>
  <si>
    <t>D.13</t>
  </si>
  <si>
    <t>Loans and other assets - 90 days past due</t>
  </si>
  <si>
    <t>D.14</t>
  </si>
  <si>
    <t>CLASSIFICATION OF LOANS AND ADVANCES</t>
  </si>
  <si>
    <t>D.14.1</t>
  </si>
  <si>
    <t>D.14.2</t>
  </si>
  <si>
    <t>D.14.3</t>
  </si>
  <si>
    <t>D.14.4</t>
  </si>
  <si>
    <t>D.14.5</t>
  </si>
  <si>
    <t>Grade A</t>
  </si>
  <si>
    <t>Grade B</t>
  </si>
  <si>
    <t>Grade C</t>
  </si>
  <si>
    <t>Grade D</t>
  </si>
  <si>
    <t>Value Impaired</t>
  </si>
  <si>
    <t>Satisfactory</t>
  </si>
  <si>
    <t xml:space="preserve">Watch List </t>
  </si>
  <si>
    <t>Substandard</t>
  </si>
  <si>
    <t>Loss</t>
  </si>
  <si>
    <t>Loans (VIL)</t>
  </si>
  <si>
    <t>STAFF NUMBERS</t>
  </si>
  <si>
    <t>(A)</t>
  </si>
  <si>
    <t>(B)</t>
  </si>
  <si>
    <t>Full time</t>
  </si>
  <si>
    <t>Number</t>
  </si>
  <si>
    <t>F.T.E</t>
  </si>
  <si>
    <t>Part time</t>
  </si>
  <si>
    <t>TOTAL STAFF (F.T.E.)</t>
  </si>
  <si>
    <t>ESTIMATED CURRENCIES OF  DEPOSIT LIABILITIES</t>
  </si>
  <si>
    <t>US Dollar</t>
  </si>
  <si>
    <t>Swiss Franc</t>
  </si>
  <si>
    <t>Euro</t>
  </si>
  <si>
    <t>Canadian Dollar</t>
  </si>
  <si>
    <t>Japanese Yen</t>
  </si>
  <si>
    <t>Australian Dollar</t>
  </si>
  <si>
    <t>Hong Kong Dollar</t>
  </si>
  <si>
    <t>Other currencies</t>
  </si>
  <si>
    <t>STATE IF</t>
  </si>
  <si>
    <t>NATURE</t>
  </si>
  <si>
    <t>FACILITY</t>
  </si>
  <si>
    <t>CHANGE</t>
  </si>
  <si>
    <t>(Please give Commission "LE"</t>
  </si>
  <si>
    <t>PARTY</t>
  </si>
  <si>
    <t xml:space="preserve">OF </t>
  </si>
  <si>
    <t>OF</t>
  </si>
  <si>
    <t xml:space="preserve">(Please tick </t>
  </si>
  <si>
    <t>AS PER</t>
  </si>
  <si>
    <t>FROM</t>
  </si>
  <si>
    <t>reference where applicable)</t>
  </si>
  <si>
    <t>box if rolled-</t>
  </si>
  <si>
    <t>PROVISION</t>
  </si>
  <si>
    <t>SECURITY</t>
  </si>
  <si>
    <t>CENTAGE</t>
  </si>
  <si>
    <t>PREVIOUS</t>
  </si>
  <si>
    <t>TO THE</t>
  </si>
  <si>
    <t>TAKEN</t>
  </si>
  <si>
    <t>over at last</t>
  </si>
  <si>
    <t>MADE</t>
  </si>
  <si>
    <t>QUARTER</t>
  </si>
  <si>
    <t>UP</t>
  </si>
  <si>
    <t>renewal</t>
  </si>
  <si>
    <t>(capital or</t>
  </si>
  <si>
    <t>CAPITAL</t>
  </si>
  <si>
    <t>date)</t>
  </si>
  <si>
    <t>interest)</t>
  </si>
  <si>
    <t>A.9</t>
  </si>
  <si>
    <t>A.10</t>
  </si>
  <si>
    <t>A.11</t>
  </si>
  <si>
    <t>A.12</t>
  </si>
  <si>
    <t>A.13</t>
  </si>
  <si>
    <t>A.14</t>
  </si>
  <si>
    <t>A.15</t>
  </si>
  <si>
    <t>A.16</t>
  </si>
  <si>
    <t>A.17</t>
  </si>
  <si>
    <t>A.18</t>
  </si>
  <si>
    <t>A.19</t>
  </si>
  <si>
    <t>A.20</t>
  </si>
  <si>
    <t>Other assets</t>
  </si>
  <si>
    <t>E.7.7</t>
  </si>
  <si>
    <t xml:space="preserve">MODULE 6 </t>
  </si>
  <si>
    <t>MODULE 6</t>
  </si>
  <si>
    <t>MODULE 7</t>
  </si>
  <si>
    <t>MODULE 9</t>
  </si>
  <si>
    <t>MODULE 8</t>
  </si>
  <si>
    <t>TOTAL TIER 1</t>
  </si>
  <si>
    <t>TOTAL TIER 2</t>
  </si>
  <si>
    <t>TOTAL DEDUCTIONS</t>
  </si>
  <si>
    <t>Revenue Reserves, Own Funds, unverified profits</t>
  </si>
  <si>
    <t>Debtors and Prepayments, interest receivable</t>
  </si>
  <si>
    <t>Check</t>
  </si>
  <si>
    <t>Result</t>
  </si>
  <si>
    <t>Maturity Analysis: Total Assets / inflows A.16 equals Total Assets E.9</t>
  </si>
  <si>
    <t>Description</t>
  </si>
  <si>
    <t>Assets E.1.1 Notes and coins equals Module 1 F.1 Notes and coins</t>
  </si>
  <si>
    <t>Assets E.1.2 Cash items in the course of collection equals Module 1 F.2 Cash items in the course of collection</t>
  </si>
  <si>
    <t>Assets E.1.3 Gold equals Module 1 F.3 Gold</t>
  </si>
  <si>
    <t>Maturity Analysis A.6 Undrawn commitments equals Module 1 Off Balance Sheet M.9a plus M.9b Other commitments</t>
  </si>
  <si>
    <t>TOTAL PILLAR 1 RISK RWA</t>
  </si>
  <si>
    <t>Pillar 1 Capital Requirement (8% of Total Pillar 1 RWA)</t>
  </si>
  <si>
    <t>TOTAL REGULATORY CAPITAL REQUIREMENT</t>
  </si>
  <si>
    <t>H.1</t>
  </si>
  <si>
    <t>Adjusted Capital Base (Tiers 1 &amp; 2) - Actual Capital</t>
  </si>
  <si>
    <t>H.2</t>
  </si>
  <si>
    <t>Surplus Capital</t>
  </si>
  <si>
    <t>Individual Capital Guidance</t>
  </si>
  <si>
    <t>Pillar 2 Capital add-on : Minimum if F.1 changed or decreases</t>
  </si>
  <si>
    <t>Dividends and other income</t>
  </si>
  <si>
    <t>We certify that the figures in this return present a true and fair view of the bank's position as at the above reporting</t>
  </si>
  <si>
    <t>be disclosed, we will send a letter under sealed cover setting these out to the Commission.</t>
  </si>
  <si>
    <t>Name (in block capitals) of director or senior manager</t>
  </si>
  <si>
    <t xml:space="preserve">Name (in block capitals) of chief financial officer </t>
  </si>
  <si>
    <t>Signature of chief financial officer</t>
  </si>
  <si>
    <t>Running mis-match at one month as percentage of total liabilities:</t>
  </si>
  <si>
    <t>Limits</t>
  </si>
  <si>
    <t>Behavioural adjustments</t>
  </si>
  <si>
    <t xml:space="preserve">Balancing </t>
  </si>
  <si>
    <t>item</t>
  </si>
  <si>
    <t>Behavioural</t>
  </si>
  <si>
    <t>Adjustments</t>
  </si>
  <si>
    <t>Undrawn commitments to make loans &amp; advances</t>
  </si>
  <si>
    <t>35%</t>
  </si>
  <si>
    <t>Haircuts</t>
  </si>
  <si>
    <t>STANDARDISED APPROACH TO CREDIT RISK</t>
  </si>
  <si>
    <t>Nature of Item</t>
  </si>
  <si>
    <t>Amount after CRM</t>
  </si>
  <si>
    <t>Risk Weight</t>
  </si>
  <si>
    <t>Risk Weighted Amount</t>
  </si>
  <si>
    <t>Claims on Sovereigns</t>
  </si>
  <si>
    <t>Claims on other Sovereigns:</t>
  </si>
  <si>
    <t>A.2.1</t>
  </si>
  <si>
    <t>Risk Weight 0%</t>
  </si>
  <si>
    <t>A.2.2</t>
  </si>
  <si>
    <t>Risk Weight 20%</t>
  </si>
  <si>
    <t>A.2.3</t>
  </si>
  <si>
    <t>Risk Weight 50%</t>
  </si>
  <si>
    <t>A.2.4</t>
  </si>
  <si>
    <t>Risk Weight 100%</t>
  </si>
  <si>
    <t>A.2.5</t>
  </si>
  <si>
    <t>Risk Weight 150%</t>
  </si>
  <si>
    <t xml:space="preserve">Claims on Multilateral Development Banks </t>
  </si>
  <si>
    <t>Claims on Public Sector Entities (PSEs)</t>
  </si>
  <si>
    <t>Claims on other PSEs:</t>
  </si>
  <si>
    <t>B.2.1</t>
  </si>
  <si>
    <t>B.2.2</t>
  </si>
  <si>
    <t>B.2.3</t>
  </si>
  <si>
    <t>B.2.4</t>
  </si>
  <si>
    <t>B.2.5</t>
  </si>
  <si>
    <t>Claims on Corporates</t>
  </si>
  <si>
    <t>Claims on Banks</t>
  </si>
  <si>
    <t>Claims on Banks, except guarantees</t>
  </si>
  <si>
    <t>Maturity more than 3 Months</t>
  </si>
  <si>
    <t>D.1.1.1</t>
  </si>
  <si>
    <t>D.1.1.2</t>
  </si>
  <si>
    <t>D.1.1.3</t>
  </si>
  <si>
    <t>D.1.1.4</t>
  </si>
  <si>
    <t>Maturity less than 3 Months</t>
  </si>
  <si>
    <t>D.1.2.1</t>
  </si>
  <si>
    <t>D.1.2.2</t>
  </si>
  <si>
    <t>D.1.2.3</t>
  </si>
  <si>
    <t>D.1.2.4</t>
  </si>
  <si>
    <t>Claims secured by guarantees from Banks</t>
  </si>
  <si>
    <t>D.2.1.1</t>
  </si>
  <si>
    <t>D.2.1.2</t>
  </si>
  <si>
    <t>D.2.1.3</t>
  </si>
  <si>
    <t>D.2.1.4</t>
  </si>
  <si>
    <t>D.2.2.1</t>
  </si>
  <si>
    <t>D.2.2.2</t>
  </si>
  <si>
    <t>D.2.2.3</t>
  </si>
  <si>
    <t>D.2.2.4</t>
  </si>
  <si>
    <t>Securitisations</t>
  </si>
  <si>
    <t>Risk Weight 350%</t>
  </si>
  <si>
    <t>F.4</t>
  </si>
  <si>
    <t>Claims collateralised by cash deposits</t>
  </si>
  <si>
    <t>G</t>
  </si>
  <si>
    <t>Retail Exposures</t>
  </si>
  <si>
    <t>Claims in regulatory retail portfolio</t>
  </si>
  <si>
    <t>Claims falling outside the regulatory retail portfolio</t>
  </si>
  <si>
    <t>H</t>
  </si>
  <si>
    <t>Risk Weight 35%</t>
  </si>
  <si>
    <t>H.3</t>
  </si>
  <si>
    <t>Risk Weight 75%</t>
  </si>
  <si>
    <t>H.4</t>
  </si>
  <si>
    <t>J</t>
  </si>
  <si>
    <t>Past Due Exposures</t>
  </si>
  <si>
    <t>J.1</t>
  </si>
  <si>
    <t>Secured</t>
  </si>
  <si>
    <t>J.1.1</t>
  </si>
  <si>
    <t>J.1.2</t>
  </si>
  <si>
    <t>J.1.3</t>
  </si>
  <si>
    <t>J.1.4</t>
  </si>
  <si>
    <t>J.1.5</t>
  </si>
  <si>
    <t>J.1.6</t>
  </si>
  <si>
    <t>J.1.7</t>
  </si>
  <si>
    <t>J.2</t>
  </si>
  <si>
    <t>Unsecured</t>
  </si>
  <si>
    <t>J.2.1</t>
  </si>
  <si>
    <t>J.2.2</t>
  </si>
  <si>
    <t>J.2.3</t>
  </si>
  <si>
    <t>K</t>
  </si>
  <si>
    <t>Capital Deductions</t>
  </si>
  <si>
    <t>K.1</t>
  </si>
  <si>
    <t>K.2</t>
  </si>
  <si>
    <t>Capital connected lending</t>
  </si>
  <si>
    <t>K.3</t>
  </si>
  <si>
    <t>Holdings of Financial Service Business' Capital Instruments</t>
  </si>
  <si>
    <t>K.4</t>
  </si>
  <si>
    <t>Goodwill and other intangible fixed assets</t>
  </si>
  <si>
    <t>K.5</t>
  </si>
  <si>
    <t>K.6</t>
  </si>
  <si>
    <t>L</t>
  </si>
  <si>
    <t>Other Balance Sheet Exposures</t>
  </si>
  <si>
    <t>L.1</t>
  </si>
  <si>
    <t>Tangible Fixed Assets</t>
  </si>
  <si>
    <t>L.2</t>
  </si>
  <si>
    <t>Equity</t>
  </si>
  <si>
    <t>L.3</t>
  </si>
  <si>
    <t>High Risk Assets</t>
  </si>
  <si>
    <t>L.4</t>
  </si>
  <si>
    <t>Other, including Prepayments and Debtors</t>
  </si>
  <si>
    <t>L.4.1</t>
  </si>
  <si>
    <t>L.4.2</t>
  </si>
  <si>
    <t>L.4.3</t>
  </si>
  <si>
    <t>L.4.4</t>
  </si>
  <si>
    <t>L.4.5</t>
  </si>
  <si>
    <t>L.4.6</t>
  </si>
  <si>
    <t>L.4.7</t>
  </si>
  <si>
    <t>M</t>
  </si>
  <si>
    <t>Off-Balance Sheet</t>
  </si>
  <si>
    <t>M.1</t>
  </si>
  <si>
    <t>M.2</t>
  </si>
  <si>
    <t>M.3</t>
  </si>
  <si>
    <t>M.4</t>
  </si>
  <si>
    <t>M.5</t>
  </si>
  <si>
    <t>Direct credit substitutes</t>
  </si>
  <si>
    <t>Transaction related contingencies</t>
  </si>
  <si>
    <t>Trade-related contingencies</t>
  </si>
  <si>
    <t>Asset sales with recourse</t>
  </si>
  <si>
    <t>Forward asset purchases</t>
  </si>
  <si>
    <t>Credit Conversion Factor</t>
  </si>
  <si>
    <t>Credit Equivalent Amount</t>
  </si>
  <si>
    <t>After CRM:</t>
  </si>
  <si>
    <t>Other, Total Amount</t>
  </si>
  <si>
    <t>Other, Average weight</t>
  </si>
  <si>
    <t>Items requiring Capital Deduction</t>
  </si>
  <si>
    <t>M.6</t>
  </si>
  <si>
    <t>M.7</t>
  </si>
  <si>
    <t>M.8</t>
  </si>
  <si>
    <t>M.9a</t>
  </si>
  <si>
    <t>M.9b</t>
  </si>
  <si>
    <t>Partly paid up shares and securities</t>
  </si>
  <si>
    <t>Forward deposits placed</t>
  </si>
  <si>
    <t>Note issuance and revolving underwriting facilities</t>
  </si>
  <si>
    <t>Other commitments with original maturity of less than 1 year</t>
  </si>
  <si>
    <t>Other commitments with original maturity of 1 year and over</t>
  </si>
  <si>
    <t>M.9c</t>
  </si>
  <si>
    <t>Commitments that are unconditionally cancellable without prior notice</t>
  </si>
  <si>
    <t>N</t>
  </si>
  <si>
    <t>Off-Balance Sheet - OTCs</t>
  </si>
  <si>
    <t>N.1</t>
  </si>
  <si>
    <t>Interest rate contracts</t>
  </si>
  <si>
    <t>Positive Mark-to-Market</t>
  </si>
  <si>
    <t>Time to Maturity</t>
  </si>
  <si>
    <t>Add-on %</t>
  </si>
  <si>
    <t>Add-on Amount</t>
  </si>
  <si>
    <t>After CRM</t>
  </si>
  <si>
    <t>Weight</t>
  </si>
  <si>
    <t>N.1  Schedule</t>
  </si>
  <si>
    <t>No.</t>
  </si>
  <si>
    <t>&lt; 1 year</t>
  </si>
  <si>
    <t>1 - 5 years</t>
  </si>
  <si>
    <t>&gt; 5 years</t>
  </si>
  <si>
    <t>N.2</t>
  </si>
  <si>
    <t>Foreign exchange and gold contracts</t>
  </si>
  <si>
    <t>Schedule</t>
  </si>
  <si>
    <t>N.3</t>
  </si>
  <si>
    <t>Equity contracts</t>
  </si>
  <si>
    <t>N.4</t>
  </si>
  <si>
    <t>Other precious metal contracts</t>
  </si>
  <si>
    <t>N.5</t>
  </si>
  <si>
    <t>Other commodity contracts</t>
  </si>
  <si>
    <t>Reporting institutions are required to report their contracts in exchange rate and gold, interest rate, equity, precious metals, other commodities in banking book and trading book, and credit derivative contracts in trading book that are subject to bilateral netting agreements.</t>
  </si>
  <si>
    <t>P</t>
  </si>
  <si>
    <t>Netted Exposures</t>
  </si>
  <si>
    <t>Portfolio</t>
  </si>
  <si>
    <t>Portfolio Name</t>
  </si>
  <si>
    <t>RWA</t>
  </si>
  <si>
    <t>Capital Deduction</t>
  </si>
  <si>
    <t>Balance Sheet Exposures</t>
  </si>
  <si>
    <t>Off-Balance Sheet Exposures</t>
  </si>
  <si>
    <t>STANDARDISED APPROACH</t>
  </si>
  <si>
    <t>YES</t>
  </si>
  <si>
    <t xml:space="preserve">Last year </t>
  </si>
  <si>
    <t xml:space="preserve">1 year prior </t>
  </si>
  <si>
    <t xml:space="preserve">2 years prior </t>
  </si>
  <si>
    <t>Capital Charge</t>
  </si>
  <si>
    <t>RWA Equivalent</t>
  </si>
  <si>
    <t>STANDARDISED APPROACH TO MARKET RISK - FX &amp; Gold</t>
  </si>
  <si>
    <t>Net overall</t>
  </si>
  <si>
    <t>Currency/Gold</t>
  </si>
  <si>
    <t>Net spot claims (liabilities)</t>
  </si>
  <si>
    <t>Net forward purchases (sales)</t>
  </si>
  <si>
    <t>long/short position</t>
  </si>
  <si>
    <t>GBP</t>
  </si>
  <si>
    <t>USD</t>
  </si>
  <si>
    <t>EUR</t>
  </si>
  <si>
    <t>CHF</t>
  </si>
  <si>
    <t>CAD</t>
  </si>
  <si>
    <t>JPY</t>
  </si>
  <si>
    <t>AUD</t>
  </si>
  <si>
    <t>All other - Long</t>
  </si>
  <si>
    <t>All other - Short</t>
  </si>
  <si>
    <t>Balancing Item</t>
  </si>
  <si>
    <t>Aggregate Net Long Open position</t>
  </si>
  <si>
    <t>Capital Requirement</t>
  </si>
  <si>
    <t xml:space="preserve"> Risk Weighted Asset Equivalent</t>
  </si>
  <si>
    <t>STANDARDISED APPROACH TO MARKET RISK - Commodities</t>
  </si>
  <si>
    <t>Commodity Types</t>
  </si>
  <si>
    <t>Positions</t>
  </si>
  <si>
    <t>Capital Charges</t>
  </si>
  <si>
    <t>Gross Long</t>
  </si>
  <si>
    <t>Gross Short</t>
  </si>
  <si>
    <t>Net Open Position</t>
  </si>
  <si>
    <t>Simplified Approach</t>
  </si>
  <si>
    <t>Precious metals (excluding gold)</t>
  </si>
  <si>
    <t>Base metals</t>
  </si>
  <si>
    <t>Energy contracts</t>
  </si>
  <si>
    <t>Other Contracts</t>
  </si>
  <si>
    <t>Delivery Versus Payment</t>
  </si>
  <si>
    <t>Number of trades</t>
  </si>
  <si>
    <t>Nominal of trades</t>
  </si>
  <si>
    <t>Days past due</t>
  </si>
  <si>
    <t>Factor</t>
  </si>
  <si>
    <t>Loss if trade fails</t>
  </si>
  <si>
    <t>Capital charge</t>
  </si>
  <si>
    <t>5 – 15</t>
  </si>
  <si>
    <t>16 – 30</t>
  </si>
  <si>
    <t>31 – 45</t>
  </si>
  <si>
    <t>46 or more</t>
  </si>
  <si>
    <t>Risk weighted assets equivalent</t>
  </si>
  <si>
    <t>Free Delivery</t>
  </si>
  <si>
    <t>Mark-to-market receivable</t>
  </si>
  <si>
    <t>Counterpaty risk weight</t>
  </si>
  <si>
    <t>Risk weighted assets</t>
  </si>
  <si>
    <t>4 Days or less since delivery</t>
  </si>
  <si>
    <t>C.1.1</t>
  </si>
  <si>
    <t>C.1.2</t>
  </si>
  <si>
    <t>C.1.3</t>
  </si>
  <si>
    <t>C.1.4</t>
  </si>
  <si>
    <t>C.1.5</t>
  </si>
  <si>
    <t>Over 4 Days since delivery</t>
  </si>
  <si>
    <t>C.2.1</t>
  </si>
  <si>
    <t>Total risk weighted assets equivalent for settlement risk</t>
  </si>
  <si>
    <t>MODULE 1</t>
  </si>
  <si>
    <t>MODULE 4</t>
  </si>
  <si>
    <t>MODULE 5</t>
  </si>
  <si>
    <t>LARGEST EXPOSURES - CLIENTS</t>
  </si>
  <si>
    <t>LARGE EXPOSURES  - THIRD PARTY BANKS</t>
  </si>
  <si>
    <t>NAME AND LOCATION OF COUNTERPARTY</t>
  </si>
  <si>
    <t xml:space="preserve">LOWEST RATING OF </t>
  </si>
  <si>
    <t>NOMINAL</t>
  </si>
  <si>
    <t>CREDIT</t>
  </si>
  <si>
    <t>AMOUNT OF</t>
  </si>
  <si>
    <t>EXPOSURE</t>
  </si>
  <si>
    <t>COUNTERPARTY</t>
  </si>
  <si>
    <t>EQUIVALENT</t>
  </si>
  <si>
    <t xml:space="preserve">MADE </t>
  </si>
  <si>
    <t>(please preface by S, F</t>
  </si>
  <si>
    <t>or M)</t>
  </si>
  <si>
    <t>(off balance sheet</t>
  </si>
  <si>
    <t>exposures only)</t>
  </si>
  <si>
    <t>GRAND</t>
  </si>
  <si>
    <t>FATHERED</t>
  </si>
  <si>
    <t>Y / N</t>
  </si>
  <si>
    <t>LARGE EXPOSURES  - SOVEREIGNS</t>
  </si>
  <si>
    <t xml:space="preserve">(e.g. loan, guarantee, </t>
  </si>
  <si>
    <t>government backed securities, etc)</t>
  </si>
  <si>
    <t>ON BALANCE SHEET</t>
  </si>
  <si>
    <t>TOTAL UPSTREAMING AS % OF ASSETS</t>
  </si>
  <si>
    <t>OFF BALANCE SHEET</t>
  </si>
  <si>
    <t>N/a</t>
  </si>
  <si>
    <t xml:space="preserve">Value </t>
  </si>
  <si>
    <t>TSA as agreed approach?</t>
  </si>
  <si>
    <t>Corporate Finance</t>
  </si>
  <si>
    <t>Trading and sales</t>
  </si>
  <si>
    <t>Retail banking</t>
  </si>
  <si>
    <t>Commercial banking</t>
  </si>
  <si>
    <t>Payment and settlement</t>
  </si>
  <si>
    <t>Agency services</t>
  </si>
  <si>
    <t>Asset management</t>
  </si>
  <si>
    <t>Retail Brokerage</t>
  </si>
  <si>
    <t xml:space="preserve">Beta </t>
  </si>
  <si>
    <t>TSA Requirement</t>
  </si>
  <si>
    <t>B1</t>
  </si>
  <si>
    <t>B2</t>
  </si>
  <si>
    <t>B3</t>
  </si>
  <si>
    <t>B4</t>
  </si>
  <si>
    <t>Deposits from:</t>
  </si>
  <si>
    <t>Banks</t>
  </si>
  <si>
    <t>Parent bank</t>
  </si>
  <si>
    <t>Other group banks</t>
  </si>
  <si>
    <t>All other banks</t>
  </si>
  <si>
    <t>TOTAL DEPOSITS</t>
  </si>
  <si>
    <t>TOTAL BANKS</t>
  </si>
  <si>
    <t>NON-FINANCIAL CORPORATIONS</t>
  </si>
  <si>
    <t>PUBLIC SECTOR</t>
  </si>
  <si>
    <t>TOTAL HOUSEHOLDS AND INDIVIDUAL TRUSTS</t>
  </si>
  <si>
    <t>ALL OTHER DEPOSITS</t>
  </si>
  <si>
    <t>E.5.5.1</t>
  </si>
  <si>
    <t>E.5.5.2</t>
  </si>
  <si>
    <t>E.5.5.3</t>
  </si>
  <si>
    <t>Of which: Swiss fiduciary deposits</t>
  </si>
  <si>
    <t>FINANCIAL CORPORATIONS</t>
  </si>
  <si>
    <t>Households and Individual Trusts</t>
  </si>
  <si>
    <t>Individuals &amp; Households</t>
  </si>
  <si>
    <t xml:space="preserve">Trusts </t>
  </si>
  <si>
    <t>Y/N</t>
  </si>
  <si>
    <t>Line F</t>
  </si>
  <si>
    <t>F.1.1</t>
  </si>
  <si>
    <t>F.1.2</t>
  </si>
  <si>
    <t>F.1.3</t>
  </si>
  <si>
    <t>F.1.4</t>
  </si>
  <si>
    <t>F.1.5</t>
  </si>
  <si>
    <t>F.5</t>
  </si>
  <si>
    <t>F.5.1</t>
  </si>
  <si>
    <t>F.5.2</t>
  </si>
  <si>
    <t>F.5.3</t>
  </si>
  <si>
    <t>F.5.4</t>
  </si>
  <si>
    <t>F.6</t>
  </si>
  <si>
    <t>F.7</t>
  </si>
  <si>
    <t>F.8</t>
  </si>
  <si>
    <t>F.8.1</t>
  </si>
  <si>
    <t>F.8.2</t>
  </si>
  <si>
    <t>F.8.3</t>
  </si>
  <si>
    <t>F.8.4</t>
  </si>
  <si>
    <t>F.8.5</t>
  </si>
  <si>
    <t>F.9</t>
  </si>
  <si>
    <t>F.9.1</t>
  </si>
  <si>
    <t>F.9.2</t>
  </si>
  <si>
    <t>F.9.3</t>
  </si>
  <si>
    <t>F.9.4</t>
  </si>
  <si>
    <t>F.9.5</t>
  </si>
  <si>
    <t>F.9.6</t>
  </si>
  <si>
    <t>F.9.7</t>
  </si>
  <si>
    <t>F.9.8</t>
  </si>
  <si>
    <t>F.9.9</t>
  </si>
  <si>
    <t>F.10</t>
  </si>
  <si>
    <t>Total Assets E.9 equals Subtotal Liabilities F.10 plus Tier 1 &amp; Tier 2</t>
  </si>
  <si>
    <t>Liabilities Sterling F.7 Total Deposits equals Foreign Currency: Sterling</t>
  </si>
  <si>
    <t xml:space="preserve">Liabilities Currency F.7 Total Deposits equals Foreign Currency: other currencies </t>
  </si>
  <si>
    <t>Maturity Analysis: Total Liabilities / outflows equals Subtotal liabilities F.10 plus Tier 1 and Tier 2 Capital plus Module 1 Off Balance Sheet M.9a plus M.9b</t>
  </si>
  <si>
    <t>THE STANDARDISED APPROACH TO OPERATIONAL RISK ("TSA")</t>
  </si>
  <si>
    <t>MODULE 3</t>
  </si>
  <si>
    <t>Tier 2 Capital B.3 General Provisions does not exceed 1.25% of ICG Pillar 1 RWA</t>
  </si>
  <si>
    <t>For each third party bank to which the reporting bank has an exposure in excess of 10% of net capital base, the components of that exposure should be listed below, separated as appropriate into on and off balance sheet components.  Please leave an emply row on the form to separate the exposures to one third party bank from those to the next.</t>
  </si>
  <si>
    <t>RELATED</t>
  </si>
  <si>
    <t>UPSTREAMING  - PARENT AND GROUP ENTITIES</t>
  </si>
  <si>
    <t xml:space="preserve">(e.g. market loan, CD, FRN, </t>
  </si>
  <si>
    <t>guarantee, FX contract, etc.)</t>
  </si>
  <si>
    <t>interest rate contract, etc)</t>
  </si>
  <si>
    <t>SETTLEMENT RISK</t>
  </si>
  <si>
    <t>Balance sheet liabilities</t>
  </si>
  <si>
    <t>TEN LARGEST MARKET LOANS</t>
  </si>
  <si>
    <t xml:space="preserve">EQUIVALENT </t>
  </si>
  <si>
    <t>BASE</t>
  </si>
  <si>
    <t xml:space="preserve">BASE </t>
  </si>
  <si>
    <t>Please list any of the ten largest market loans that have not already been covered under the ON-BALANCE SHEET section of this form, even if some of them equate to less than 10% of the net capital base.</t>
  </si>
  <si>
    <t>For each sovereign entity to which the reporting bank has an exposure in excess of 10% of net capital base, the components of that exposure should be listed below, separated as appropriate into on and off balance sheet components.  Please leave an empty row on the form to separate the exposures to one sovereign entity from those to the next.</t>
  </si>
  <si>
    <t>For each parent or group entity to which the reporting bank has an exposure, regardless of the size, the components of that exposure should be listed below, separated as appropriate into on and off balance sheet components.  Please leave an empty row on the form to separate the exposures to one parent or group entity from those to the next.</t>
  </si>
  <si>
    <t>For each client (or group of connected clients) to which the reporting bank has an exposure in excess of 10% of net capital base, the components of that exposure should be listed below, separated as appropriate into on and off balance sheet components.</t>
  </si>
  <si>
    <t>Corporate loans</t>
  </si>
  <si>
    <t xml:space="preserve">Retail Loans                </t>
  </si>
  <si>
    <t>E.5.4.</t>
  </si>
  <si>
    <t xml:space="preserve">                                of which:                Individuals &amp; Households</t>
  </si>
  <si>
    <t xml:space="preserve">                                                            Trusts</t>
  </si>
  <si>
    <t xml:space="preserve">                                                            Other</t>
  </si>
  <si>
    <t>E.5.6</t>
  </si>
  <si>
    <t>E.5.7</t>
  </si>
  <si>
    <t xml:space="preserve">Residential Mortgages    </t>
  </si>
  <si>
    <t>Assets E.5.6 Residential Mortgages equals Module 1 Subtotal H Residential Mortgages</t>
  </si>
  <si>
    <t>E.5.5</t>
  </si>
  <si>
    <t>E.5.8</t>
  </si>
  <si>
    <t>Assets E.5.5 Retail Loans equals Module 1 Subtotal G Retail Exposures</t>
  </si>
  <si>
    <t>Maturity Adjusted Running mis-match at 2 to 8 days as percentage of total liabilities is above 0:</t>
  </si>
  <si>
    <t>Maturity Adjusted Running mis-match at 8 days to 1 month as percentage of total liabilities is above -5:</t>
  </si>
  <si>
    <t>Pillar 2 Capital add-on is above the minimum set</t>
  </si>
  <si>
    <t>ICG ratio is above the minimum set</t>
  </si>
  <si>
    <t>Form BSL2</t>
  </si>
  <si>
    <t>COMPLAINTS RECEIVED IN THE LAST QUARTER</t>
  </si>
  <si>
    <t>SIGNIFICANT COMPLAINTS OPEN DURING THE CALENDAR YEAR TO DATE</t>
  </si>
  <si>
    <t xml:space="preserve">NUMBER OF PI NOTIFICATIONS IN THE CALENDAR YEAR TO DATE </t>
  </si>
  <si>
    <t>COMPLAINTS RECEIVED IN THE CALENDAR YEAR TO DATE</t>
  </si>
  <si>
    <t>XX%</t>
  </si>
  <si>
    <t>BASIC INDICATOR APPROACH TO OPERATIONAL RISK ("BIA")</t>
  </si>
  <si>
    <t>Value</t>
  </si>
  <si>
    <t>BIA as agreed approach?</t>
  </si>
  <si>
    <r>
      <rPr>
        <b/>
        <sz val="10"/>
        <color indexed="8"/>
        <rFont val="Arial"/>
        <family val="2"/>
      </rPr>
      <t>Gross Income comprising:</t>
    </r>
  </si>
  <si>
    <t>Net Non-Interest Income</t>
  </si>
  <si>
    <t>BIA Calculation</t>
  </si>
  <si>
    <t>Average Income, where positive</t>
  </si>
  <si>
    <t>Alpha</t>
  </si>
  <si>
    <t>BIA Requirement</t>
  </si>
  <si>
    <t>v1.1</t>
  </si>
  <si>
    <t>Sum Top 10</t>
  </si>
  <si>
    <t>5.</t>
  </si>
  <si>
    <t>There is no requirement to submit a paper copy of this Front Sheet to the Commission. Please print out and keep a copy for your records only.</t>
  </si>
  <si>
    <t>NEVIS INTERNATIONAL BANKING ORDINANCE, 2014</t>
  </si>
  <si>
    <t>If you have any difficulty in completing this form, please contact the Commission.  The guidance notes to the BSL/2 Modules should be read carefully before completing the form for the first time.</t>
  </si>
  <si>
    <r>
      <t>Please return the form within twenty-eight calendar days of the reporting date</t>
    </r>
    <r>
      <rPr>
        <sz val="10"/>
        <rFont val="Arial"/>
        <family val="2"/>
      </rPr>
      <t>.</t>
    </r>
  </si>
  <si>
    <r>
      <t>Enter amounts in</t>
    </r>
    <r>
      <rPr>
        <b/>
        <sz val="10"/>
        <rFont val="Arial"/>
        <family val="2"/>
      </rPr>
      <t xml:space="preserve"> Eastern Caribbean dollars</t>
    </r>
    <r>
      <rPr>
        <sz val="10"/>
        <rFont val="Arial"/>
        <family val="2"/>
      </rPr>
      <t xml:space="preserve"> to the nearest thousand, omitting "$000s".   Please </t>
    </r>
    <r>
      <rPr>
        <b/>
        <sz val="10"/>
        <rFont val="Arial"/>
        <family val="2"/>
      </rPr>
      <t>do not</t>
    </r>
    <r>
      <rPr>
        <sz val="10"/>
        <rFont val="Arial"/>
        <family val="2"/>
      </rPr>
      <t xml:space="preserve"> complete the</t>
    </r>
  </si>
  <si>
    <t>return in any currency other than Eastern Caribbean dollars.</t>
  </si>
  <si>
    <t>Claims on St Kitts &amp; Nevis</t>
  </si>
  <si>
    <t>Claims on Guernsey St Kitts &amp; Nevis PSEs</t>
  </si>
  <si>
    <t>NO</t>
  </si>
  <si>
    <t>$000's</t>
  </si>
  <si>
    <t>Calculated Risk Asset Ratio</t>
  </si>
  <si>
    <t>Set Individual Capital Guidance Risk Asset Ratio</t>
  </si>
  <si>
    <r>
      <t>This is reported on the "</t>
    </r>
    <r>
      <rPr>
        <b/>
        <sz val="10"/>
        <rFont val="Arial"/>
        <family val="2"/>
      </rPr>
      <t>LEs - Third Party Banks"</t>
    </r>
    <r>
      <rPr>
        <sz val="10"/>
        <rFont val="Arial"/>
        <family val="2"/>
      </rPr>
      <t xml:space="preserve"> worksheet</t>
    </r>
  </si>
  <si>
    <t>$000s</t>
  </si>
  <si>
    <t>XCD</t>
  </si>
  <si>
    <t>ECCB and OECD government securities</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</si>
</sst>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43" formatCode="_-* #,##0.00_-;\-* #,##0.00_-;_-* &quot;-&quot;??_-;_-@_-"/>
    <numFmt numFmtId="164" formatCode="_-* #,##0_-;\-* #,##0_-;_-* &quot;-&quot;??_-;_-@_-"/>
    <numFmt numFmtId="165" formatCode="0_)"/>
    <numFmt numFmtId="166" formatCode="#,##0\ ;\(#,##0\)"/>
    <numFmt numFmtId="167" formatCode="dd/mm/yyyy;@"/>
    <numFmt numFmtId="168" formatCode="0.0"/>
    <numFmt numFmtId="169" formatCode="0.0%"/>
    <numFmt numFmtId="170" formatCode="#,##0\ ;\(#,##0\);&quot;&quot;"/>
    <numFmt numFmtId="171" formatCode="#,##0\ ;[Red]\(#,##0\)"/>
    <numFmt numFmtId="172" formatCode="0%\ "/>
    <numFmt numFmtId="173" formatCode="#,##0.0\ ;\(#,##0.0\)"/>
    <numFmt numFmtId="174" formatCode="#,##0.0_ ;\-#,##0.0\ "/>
    <numFmt numFmtId="175" formatCode="#,##0;[Red]\(#,##0\)"/>
  </numFmts>
  <fonts count="60" x14ac:knownFonts="1">
    <font>
      <sz val="10"/>
      <name val="Arial"/>
    </font>
    <font>
      <sz val="10"/>
      <name val="Arial"/>
      <family val="2"/>
    </font>
    <font>
      <b/>
      <sz val="10"/>
      <name val="Arial"/>
      <family val="2"/>
    </font>
    <font>
      <sz val="10"/>
      <name val="Arial"/>
      <family val="2"/>
    </font>
    <font>
      <sz val="8"/>
      <name val="arial"/>
      <family val="2"/>
    </font>
    <font>
      <b/>
      <sz val="12"/>
      <name val="Arial"/>
      <family val="2"/>
    </font>
    <font>
      <b/>
      <sz val="12"/>
      <color indexed="8"/>
      <name val="Arial"/>
      <family val="2"/>
    </font>
    <font>
      <b/>
      <sz val="10"/>
      <color indexed="8"/>
      <name val="Arial"/>
      <family val="2"/>
    </font>
    <font>
      <b/>
      <u/>
      <sz val="10"/>
      <color indexed="8"/>
      <name val="Arial"/>
      <family val="2"/>
    </font>
    <font>
      <sz val="12"/>
      <color indexed="8"/>
      <name val="Arial"/>
      <family val="2"/>
    </font>
    <font>
      <sz val="10"/>
      <color indexed="8"/>
      <name val="Arial"/>
      <family val="2"/>
    </font>
    <font>
      <sz val="10"/>
      <color indexed="8"/>
      <name val="Arial"/>
      <family val="2"/>
    </font>
    <font>
      <sz val="8"/>
      <name val="arial"/>
      <family val="2"/>
    </font>
    <font>
      <sz val="8"/>
      <color indexed="81"/>
      <name val="Tahoma"/>
      <family val="2"/>
    </font>
    <font>
      <b/>
      <sz val="10"/>
      <color indexed="10"/>
      <name val="Times New Roman"/>
      <family val="1"/>
    </font>
    <font>
      <b/>
      <sz val="10"/>
      <color indexed="10"/>
      <name val="Arial"/>
      <family val="2"/>
    </font>
    <font>
      <sz val="10"/>
      <color indexed="9"/>
      <name val="Arial"/>
      <family val="2"/>
    </font>
    <font>
      <b/>
      <sz val="12"/>
      <color indexed="10"/>
      <name val="Arial"/>
      <family val="2"/>
    </font>
    <font>
      <sz val="10"/>
      <color indexed="22"/>
      <name val="Arial"/>
      <family val="2"/>
    </font>
    <font>
      <b/>
      <sz val="12"/>
      <name val="Times New Roman"/>
      <family val="1"/>
    </font>
    <font>
      <sz val="12"/>
      <name val="Times New Roman"/>
      <family val="1"/>
    </font>
    <font>
      <b/>
      <sz val="10"/>
      <name val="Times New Roman"/>
      <family val="1"/>
    </font>
    <font>
      <sz val="14"/>
      <color indexed="8"/>
      <name val="Times New Roman"/>
      <family val="1"/>
    </font>
    <font>
      <b/>
      <sz val="20"/>
      <color indexed="10"/>
      <name val="Times New Roman"/>
      <family val="1"/>
    </font>
    <font>
      <b/>
      <sz val="10"/>
      <color indexed="10"/>
      <name val="Times New Roman"/>
      <family val="1"/>
    </font>
    <font>
      <sz val="10"/>
      <name val="Times New Roman"/>
      <family val="1"/>
    </font>
    <font>
      <b/>
      <sz val="9"/>
      <name val="Arial"/>
      <family val="2"/>
    </font>
    <font>
      <sz val="9"/>
      <name val="Arial"/>
      <family val="2"/>
    </font>
    <font>
      <sz val="9"/>
      <color indexed="8"/>
      <name val="Arial"/>
      <family val="2"/>
    </font>
    <font>
      <b/>
      <i/>
      <sz val="9"/>
      <name val="Arial"/>
      <family val="2"/>
    </font>
    <font>
      <i/>
      <sz val="9"/>
      <name val="Arial"/>
      <family val="2"/>
    </font>
    <font>
      <sz val="8"/>
      <color indexed="8"/>
      <name val="Arial"/>
      <family val="2"/>
    </font>
    <font>
      <i/>
      <sz val="8"/>
      <name val="Arial"/>
      <family val="2"/>
    </font>
    <font>
      <b/>
      <u/>
      <sz val="10"/>
      <name val="Arial"/>
      <family val="2"/>
    </font>
    <font>
      <b/>
      <sz val="10"/>
      <name val="Arial"/>
      <family val="2"/>
    </font>
    <font>
      <b/>
      <sz val="10"/>
      <name val="Times New Roman"/>
      <family val="1"/>
    </font>
    <font>
      <sz val="9"/>
      <name val="Arial"/>
      <family val="2"/>
    </font>
    <font>
      <b/>
      <sz val="9"/>
      <name val="Arial"/>
      <family val="2"/>
    </font>
    <font>
      <b/>
      <u/>
      <sz val="9"/>
      <name val="Arial"/>
      <family val="2"/>
    </font>
    <font>
      <sz val="10"/>
      <color indexed="10"/>
      <name val="Arial"/>
      <family val="2"/>
    </font>
    <font>
      <b/>
      <sz val="10"/>
      <color indexed="30"/>
      <name val="Arial"/>
      <family val="2"/>
    </font>
    <font>
      <b/>
      <sz val="8"/>
      <color indexed="8"/>
      <name val="Arial"/>
      <family val="2"/>
    </font>
    <font>
      <b/>
      <sz val="8"/>
      <name val="Arial"/>
      <family val="2"/>
    </font>
    <font>
      <sz val="10"/>
      <name val="Arial"/>
      <family val="2"/>
    </font>
    <font>
      <sz val="10"/>
      <color indexed="9"/>
      <name val="Arial"/>
      <family val="2"/>
    </font>
    <font>
      <sz val="10"/>
      <name val="Arial"/>
      <family val="2"/>
    </font>
    <font>
      <sz val="12"/>
      <name val="Arial"/>
      <family val="2"/>
    </font>
    <font>
      <i/>
      <sz val="10"/>
      <name val="Arial"/>
      <family val="2"/>
    </font>
    <font>
      <b/>
      <sz val="8"/>
      <color rgb="FFFF0000"/>
      <name val="Arial"/>
      <family val="2"/>
    </font>
    <font>
      <sz val="8"/>
      <color rgb="FFFF0000"/>
      <name val="Arial"/>
      <family val="2"/>
    </font>
    <font>
      <sz val="9"/>
      <color rgb="FFFF0000"/>
      <name val="Arial"/>
      <family val="2"/>
    </font>
    <font>
      <b/>
      <sz val="9"/>
      <color theme="3" tint="0.39997558519241921"/>
      <name val="Arial"/>
      <family val="2"/>
    </font>
    <font>
      <sz val="8"/>
      <color theme="3" tint="0.39997558519241921"/>
      <name val="Arial"/>
      <family val="2"/>
    </font>
    <font>
      <sz val="8"/>
      <color theme="1"/>
      <name val="Arial"/>
      <family val="2"/>
    </font>
    <font>
      <b/>
      <sz val="8"/>
      <color theme="3" tint="0.39997558519241921"/>
      <name val="Arial"/>
      <family val="2"/>
    </font>
    <font>
      <sz val="10"/>
      <color rgb="FFFF0000"/>
      <name val="Arial"/>
      <family val="2"/>
    </font>
    <font>
      <b/>
      <sz val="12"/>
      <color rgb="FFFF0000"/>
      <name val="Arial"/>
      <family val="2"/>
    </font>
    <font>
      <sz val="8"/>
      <name val="Times New Roman"/>
      <family val="1"/>
    </font>
    <font>
      <sz val="9"/>
      <color indexed="81"/>
      <name val="Tahoma"/>
      <family val="2"/>
    </font>
    <font>
      <b/>
      <sz val="9"/>
      <color indexed="81"/>
      <name val="Tahoma"/>
      <family val="2"/>
    </font>
  </fonts>
  <fills count="10">
    <fill>
      <patternFill patternType="none"/>
    </fill>
    <fill>
      <patternFill patternType="gray125"/>
    </fill>
    <fill>
      <patternFill patternType="solid">
        <fgColor indexed="22"/>
        <bgColor indexed="64"/>
      </patternFill>
    </fill>
    <fill>
      <patternFill patternType="solid">
        <fgColor indexed="55"/>
        <bgColor indexed="64"/>
      </patternFill>
    </fill>
    <fill>
      <patternFill patternType="solid">
        <fgColor indexed="9"/>
        <bgColor indexed="64"/>
      </patternFill>
    </fill>
    <fill>
      <patternFill patternType="solid">
        <fgColor indexed="22"/>
        <bgColor indexed="26"/>
      </patternFill>
    </fill>
    <fill>
      <patternFill patternType="solid">
        <fgColor theme="4" tint="0.39997558519241921"/>
        <bgColor indexed="64"/>
      </patternFill>
    </fill>
    <fill>
      <patternFill patternType="solid">
        <fgColor theme="0" tint="-0.24994659260841701"/>
        <bgColor indexed="64"/>
      </patternFill>
    </fill>
    <fill>
      <patternFill patternType="solid">
        <fgColor theme="0"/>
        <bgColor indexed="64"/>
      </patternFill>
    </fill>
    <fill>
      <patternFill patternType="solid">
        <fgColor theme="0" tint="-0.249977111117893"/>
        <bgColor indexed="64"/>
      </patternFill>
    </fill>
  </fills>
  <borders count="67">
    <border>
      <left/>
      <right/>
      <top/>
      <bottom/>
      <diagonal/>
    </border>
    <border>
      <left/>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medium">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thin">
        <color indexed="64"/>
      </right>
      <top/>
      <bottom/>
      <diagonal/>
    </border>
    <border>
      <left/>
      <right style="thin">
        <color indexed="64"/>
      </right>
      <top/>
      <bottom style="medium">
        <color indexed="64"/>
      </bottom>
      <diagonal/>
    </border>
    <border>
      <left/>
      <right style="medium">
        <color indexed="64"/>
      </right>
      <top style="medium">
        <color indexed="64"/>
      </top>
      <bottom/>
      <diagonal/>
    </border>
    <border>
      <left/>
      <right/>
      <top style="thin">
        <color indexed="64"/>
      </top>
      <bottom style="thin">
        <color indexed="23"/>
      </bottom>
      <diagonal/>
    </border>
    <border>
      <left/>
      <right style="thin">
        <color indexed="23"/>
      </right>
      <top style="thin">
        <color indexed="64"/>
      </top>
      <bottom style="thin">
        <color indexed="23"/>
      </bottom>
      <diagonal/>
    </border>
    <border>
      <left/>
      <right style="thin">
        <color indexed="23"/>
      </right>
      <top style="thin">
        <color indexed="64"/>
      </top>
      <bottom style="thin">
        <color indexed="64"/>
      </bottom>
      <diagonal/>
    </border>
    <border>
      <left style="thin">
        <color indexed="64"/>
      </left>
      <right style="thin">
        <color indexed="9"/>
      </right>
      <top style="thin">
        <color indexed="64"/>
      </top>
      <bottom style="thin">
        <color indexed="64"/>
      </bottom>
      <diagonal/>
    </border>
    <border>
      <left style="thin">
        <color indexed="64"/>
      </left>
      <right style="thin">
        <color indexed="9"/>
      </right>
      <top style="thin">
        <color indexed="64"/>
      </top>
      <bottom/>
      <diagonal/>
    </border>
    <border>
      <left style="thin">
        <color indexed="64"/>
      </left>
      <right style="thin">
        <color indexed="9"/>
      </right>
      <top/>
      <bottom style="thin">
        <color indexed="9"/>
      </bottom>
      <diagonal/>
    </border>
    <border>
      <left style="thin">
        <color indexed="8"/>
      </left>
      <right style="thin">
        <color indexed="9"/>
      </right>
      <top style="thin">
        <color indexed="8"/>
      </top>
      <bottom style="thin">
        <color indexed="9"/>
      </bottom>
      <diagonal/>
    </border>
    <border>
      <left style="thin">
        <color indexed="64"/>
      </left>
      <right style="thin">
        <color indexed="9"/>
      </right>
      <top style="thin">
        <color indexed="8"/>
      </top>
      <bottom style="thin">
        <color indexed="9"/>
      </bottom>
      <diagonal/>
    </border>
    <border>
      <left style="thin">
        <color indexed="8"/>
      </left>
      <right style="thin">
        <color indexed="64"/>
      </right>
      <top style="thin">
        <color indexed="8"/>
      </top>
      <bottom style="thin">
        <color indexed="9"/>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23"/>
      </bottom>
      <diagonal/>
    </border>
    <border>
      <left/>
      <right style="thin">
        <color indexed="64"/>
      </right>
      <top style="thin">
        <color indexed="64"/>
      </top>
      <bottom style="medium">
        <color indexed="64"/>
      </bottom>
      <diagonal/>
    </border>
    <border>
      <left style="thin">
        <color indexed="64"/>
      </left>
      <right style="medium">
        <color indexed="64"/>
      </right>
      <top/>
      <bottom/>
      <diagonal/>
    </border>
    <border>
      <left style="thin">
        <color indexed="64"/>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top style="thin">
        <color indexed="64"/>
      </top>
      <bottom style="medium">
        <color indexed="64"/>
      </bottom>
      <diagonal/>
    </border>
    <border>
      <left style="thin">
        <color indexed="64"/>
      </left>
      <right/>
      <top/>
      <bottom style="medium">
        <color indexed="64"/>
      </bottom>
      <diagonal/>
    </border>
  </borders>
  <cellStyleXfs count="4">
    <xf numFmtId="0" fontId="0" fillId="0" borderId="0"/>
    <xf numFmtId="43" fontId="1" fillId="0" borderId="0" applyFont="0" applyFill="0" applyBorder="0" applyAlignment="0" applyProtection="0"/>
    <xf numFmtId="9" fontId="43" fillId="0" borderId="0" applyFont="0" applyFill="0" applyBorder="0" applyAlignment="0" applyProtection="0"/>
    <xf numFmtId="9" fontId="1" fillId="0" borderId="0" applyFont="0" applyFill="0" applyBorder="0" applyAlignment="0" applyProtection="0"/>
  </cellStyleXfs>
  <cellXfs count="920">
    <xf numFmtId="0" fontId="0" fillId="0" borderId="0" xfId="0"/>
    <xf numFmtId="0" fontId="0" fillId="0" borderId="0" xfId="0" applyAlignment="1"/>
    <xf numFmtId="164" fontId="0" fillId="0" borderId="0" xfId="1" applyNumberFormat="1" applyFont="1" applyAlignment="1"/>
    <xf numFmtId="0" fontId="0" fillId="0" borderId="0" xfId="0" applyBorder="1" applyAlignment="1"/>
    <xf numFmtId="0" fontId="0" fillId="2" borderId="1" xfId="0" applyFill="1" applyBorder="1" applyAlignment="1"/>
    <xf numFmtId="164" fontId="0" fillId="2" borderId="1" xfId="1" applyNumberFormat="1" applyFont="1" applyFill="1" applyBorder="1" applyAlignment="1"/>
    <xf numFmtId="0" fontId="0" fillId="2" borderId="2" xfId="0" applyFill="1" applyBorder="1" applyAlignment="1"/>
    <xf numFmtId="0" fontId="0" fillId="2" borderId="0" xfId="0" applyFill="1" applyBorder="1" applyAlignment="1"/>
    <xf numFmtId="164" fontId="2" fillId="2" borderId="3" xfId="1" applyNumberFormat="1" applyFont="1" applyFill="1" applyBorder="1" applyAlignment="1">
      <alignment vertical="center"/>
    </xf>
    <xf numFmtId="0" fontId="2" fillId="2" borderId="0" xfId="0" applyFont="1" applyFill="1" applyBorder="1" applyAlignment="1"/>
    <xf numFmtId="0" fontId="2" fillId="2" borderId="0" xfId="0" applyFont="1" applyFill="1" applyBorder="1" applyAlignment="1">
      <alignment vertical="center"/>
    </xf>
    <xf numFmtId="0" fontId="2" fillId="2" borderId="4" xfId="0" applyFont="1" applyFill="1" applyBorder="1" applyAlignment="1">
      <alignment vertical="center"/>
    </xf>
    <xf numFmtId="164" fontId="0" fillId="2" borderId="0" xfId="1" applyNumberFormat="1" applyFont="1" applyFill="1" applyBorder="1" applyAlignment="1"/>
    <xf numFmtId="0" fontId="2" fillId="2" borderId="4" xfId="0" applyFont="1" applyFill="1" applyBorder="1" applyAlignment="1"/>
    <xf numFmtId="164" fontId="2" fillId="2" borderId="5" xfId="1" applyNumberFormat="1" applyFont="1" applyFill="1" applyBorder="1" applyAlignment="1">
      <alignment vertical="center"/>
    </xf>
    <xf numFmtId="164" fontId="0" fillId="2" borderId="6" xfId="1" applyNumberFormat="1" applyFont="1" applyFill="1" applyBorder="1" applyAlignment="1"/>
    <xf numFmtId="0" fontId="0" fillId="2" borderId="7" xfId="0" applyFill="1" applyBorder="1" applyAlignment="1"/>
    <xf numFmtId="0" fontId="0" fillId="2" borderId="4" xfId="0" applyFill="1" applyBorder="1" applyAlignment="1"/>
    <xf numFmtId="164" fontId="0" fillId="3" borderId="8" xfId="1" applyNumberFormat="1" applyFont="1" applyFill="1" applyBorder="1" applyAlignment="1"/>
    <xf numFmtId="164" fontId="0" fillId="3" borderId="9" xfId="1" applyNumberFormat="1" applyFont="1" applyFill="1" applyBorder="1" applyAlignment="1"/>
    <xf numFmtId="0" fontId="2" fillId="2" borderId="9" xfId="0" applyFont="1" applyFill="1" applyBorder="1" applyAlignment="1"/>
    <xf numFmtId="0" fontId="2" fillId="2" borderId="10" xfId="0" applyFont="1" applyFill="1" applyBorder="1" applyAlignment="1"/>
    <xf numFmtId="0" fontId="2" fillId="2" borderId="7" xfId="0" applyFont="1" applyFill="1" applyBorder="1" applyAlignment="1"/>
    <xf numFmtId="0" fontId="2" fillId="0" borderId="0" xfId="0" applyFont="1" applyAlignment="1">
      <alignment vertical="center"/>
    </xf>
    <xf numFmtId="0" fontId="0" fillId="2" borderId="11" xfId="0" applyFill="1" applyBorder="1" applyAlignment="1"/>
    <xf numFmtId="0" fontId="0" fillId="2" borderId="9" xfId="0" applyFill="1" applyBorder="1" applyAlignment="1"/>
    <xf numFmtId="0" fontId="2" fillId="2" borderId="9" xfId="0" applyFont="1" applyFill="1" applyBorder="1" applyAlignment="1">
      <alignment vertical="center"/>
    </xf>
    <xf numFmtId="0" fontId="2" fillId="2" borderId="12" xfId="0" applyFont="1" applyFill="1" applyBorder="1" applyAlignment="1">
      <alignment vertical="center"/>
    </xf>
    <xf numFmtId="0" fontId="0" fillId="2" borderId="13" xfId="0" applyFill="1" applyBorder="1" applyAlignment="1"/>
    <xf numFmtId="164" fontId="0" fillId="2" borderId="13" xfId="1" applyNumberFormat="1" applyFont="1" applyFill="1" applyBorder="1" applyAlignment="1"/>
    <xf numFmtId="0" fontId="0" fillId="2" borderId="14" xfId="0" applyFill="1" applyBorder="1" applyAlignment="1"/>
    <xf numFmtId="0" fontId="0" fillId="0" borderId="0" xfId="0" applyFill="1" applyAlignment="1"/>
    <xf numFmtId="2" fontId="0" fillId="2" borderId="7" xfId="0" applyNumberFormat="1" applyFill="1" applyBorder="1" applyAlignment="1"/>
    <xf numFmtId="0" fontId="5" fillId="2" borderId="4" xfId="0" applyFont="1" applyFill="1" applyBorder="1" applyAlignment="1"/>
    <xf numFmtId="0" fontId="5" fillId="2" borderId="0" xfId="0" applyFont="1" applyFill="1" applyBorder="1" applyAlignment="1"/>
    <xf numFmtId="49" fontId="6" fillId="2" borderId="0" xfId="0" applyNumberFormat="1" applyFont="1" applyFill="1" applyBorder="1" applyAlignment="1" applyProtection="1">
      <alignment horizontal="left" vertical="top"/>
    </xf>
    <xf numFmtId="166" fontId="6" fillId="2" borderId="0" xfId="0" applyNumberFormat="1" applyFont="1" applyFill="1" applyBorder="1" applyAlignment="1" applyProtection="1">
      <alignment horizontal="right" vertical="top"/>
    </xf>
    <xf numFmtId="0" fontId="0" fillId="2" borderId="15" xfId="0" applyFill="1" applyBorder="1" applyAlignment="1"/>
    <xf numFmtId="166" fontId="2" fillId="2" borderId="16" xfId="0" applyNumberFormat="1" applyFont="1" applyFill="1" applyBorder="1" applyAlignment="1">
      <alignment vertical="center" wrapText="1"/>
    </xf>
    <xf numFmtId="49" fontId="7" fillId="2" borderId="7" xfId="0" applyNumberFormat="1" applyFont="1" applyFill="1" applyBorder="1" applyAlignment="1" applyProtection="1">
      <alignment horizontal="left"/>
    </xf>
    <xf numFmtId="0" fontId="0" fillId="2" borderId="17" xfId="0" applyFill="1" applyBorder="1" applyAlignment="1"/>
    <xf numFmtId="0" fontId="6" fillId="2" borderId="18" xfId="0" applyFont="1" applyFill="1" applyBorder="1" applyAlignment="1" applyProtection="1">
      <alignment horizontal="left"/>
    </xf>
    <xf numFmtId="49" fontId="7" fillId="2" borderId="0" xfId="0" applyNumberFormat="1" applyFont="1" applyFill="1" applyBorder="1" applyAlignment="1" applyProtection="1">
      <alignment horizontal="right" vertical="top"/>
    </xf>
    <xf numFmtId="49" fontId="7" fillId="2" borderId="0" xfId="0" applyNumberFormat="1" applyFont="1" applyFill="1" applyBorder="1" applyAlignment="1" applyProtection="1">
      <alignment horizontal="left" vertical="top"/>
    </xf>
    <xf numFmtId="166" fontId="7" fillId="2" borderId="0" xfId="0" applyNumberFormat="1" applyFont="1" applyFill="1" applyBorder="1" applyAlignment="1" applyProtection="1">
      <alignment horizontal="right" vertical="top"/>
    </xf>
    <xf numFmtId="0" fontId="7" fillId="2" borderId="18" xfId="0" applyFont="1" applyFill="1" applyBorder="1" applyAlignment="1" applyProtection="1">
      <alignment horizontal="left"/>
    </xf>
    <xf numFmtId="49" fontId="6" fillId="2" borderId="9" xfId="0" applyNumberFormat="1" applyFont="1" applyFill="1" applyBorder="1" applyAlignment="1" applyProtection="1">
      <alignment horizontal="left" wrapText="1"/>
    </xf>
    <xf numFmtId="49" fontId="8" fillId="2" borderId="8" xfId="0" applyNumberFormat="1" applyFont="1" applyFill="1" applyBorder="1" applyAlignment="1" applyProtection="1">
      <alignment horizontal="center"/>
    </xf>
    <xf numFmtId="0" fontId="9" fillId="2" borderId="18" xfId="0" applyFont="1" applyFill="1" applyBorder="1" applyAlignment="1" applyProtection="1">
      <alignment horizontal="left"/>
    </xf>
    <xf numFmtId="49" fontId="10" fillId="2" borderId="7" xfId="0" applyNumberFormat="1" applyFont="1" applyFill="1" applyBorder="1" applyAlignment="1" applyProtection="1">
      <alignment horizontal="left"/>
    </xf>
    <xf numFmtId="0" fontId="0" fillId="2" borderId="19" xfId="0" applyFill="1" applyBorder="1" applyAlignment="1"/>
    <xf numFmtId="166" fontId="8" fillId="3" borderId="6" xfId="0" applyNumberFormat="1" applyFont="1" applyFill="1" applyBorder="1" applyAlignment="1" applyProtection="1">
      <alignment horizontal="right"/>
    </xf>
    <xf numFmtId="49" fontId="10" fillId="2" borderId="9" xfId="0" applyNumberFormat="1" applyFont="1" applyFill="1" applyBorder="1" applyAlignment="1" applyProtection="1">
      <alignment horizontal="left"/>
    </xf>
    <xf numFmtId="0" fontId="0" fillId="2" borderId="8" xfId="0" applyFill="1" applyBorder="1" applyAlignment="1"/>
    <xf numFmtId="166" fontId="11" fillId="3" borderId="16" xfId="0" applyNumberFormat="1" applyFont="1" applyFill="1" applyBorder="1" applyAlignment="1" applyProtection="1">
      <alignment horizontal="right"/>
    </xf>
    <xf numFmtId="0" fontId="10" fillId="2" borderId="9" xfId="0" applyFont="1" applyFill="1" applyBorder="1" applyAlignment="1">
      <alignment horizontal="left"/>
    </xf>
    <xf numFmtId="49" fontId="11" fillId="2" borderId="8" xfId="0" applyNumberFormat="1" applyFont="1" applyFill="1" applyBorder="1" applyAlignment="1" applyProtection="1">
      <alignment horizontal="center"/>
    </xf>
    <xf numFmtId="166" fontId="0" fillId="3" borderId="20" xfId="0" applyNumberFormat="1" applyFill="1" applyBorder="1" applyAlignment="1">
      <alignment horizontal="right"/>
    </xf>
    <xf numFmtId="166" fontId="8" fillId="3" borderId="8" xfId="0" applyNumberFormat="1" applyFont="1" applyFill="1" applyBorder="1" applyAlignment="1" applyProtection="1">
      <alignment horizontal="right"/>
    </xf>
    <xf numFmtId="49" fontId="10" fillId="2" borderId="7" xfId="0" applyNumberFormat="1" applyFont="1" applyFill="1" applyBorder="1" applyAlignment="1" applyProtection="1">
      <alignment horizontal="right"/>
    </xf>
    <xf numFmtId="166" fontId="11" fillId="3" borderId="6" xfId="0" applyNumberFormat="1" applyFont="1" applyFill="1" applyBorder="1" applyAlignment="1" applyProtection="1">
      <alignment horizontal="right"/>
    </xf>
    <xf numFmtId="49" fontId="10" fillId="2" borderId="9" xfId="0" applyNumberFormat="1" applyFont="1" applyFill="1" applyBorder="1" applyAlignment="1" applyProtection="1">
      <alignment horizontal="right"/>
    </xf>
    <xf numFmtId="0" fontId="11" fillId="2" borderId="18" xfId="0" applyFont="1" applyFill="1" applyBorder="1" applyAlignment="1" applyProtection="1">
      <alignment horizontal="left"/>
    </xf>
    <xf numFmtId="0" fontId="11" fillId="2" borderId="8" xfId="0" applyFont="1" applyFill="1" applyBorder="1" applyAlignment="1" applyProtection="1">
      <alignment horizontal="center"/>
    </xf>
    <xf numFmtId="49" fontId="7" fillId="2" borderId="9" xfId="0" applyNumberFormat="1" applyFont="1" applyFill="1" applyBorder="1" applyAlignment="1" applyProtection="1">
      <alignment horizontal="right"/>
    </xf>
    <xf numFmtId="166" fontId="7" fillId="2" borderId="16" xfId="0" applyNumberFormat="1" applyFont="1" applyFill="1" applyBorder="1" applyAlignment="1" applyProtection="1">
      <alignment horizontal="right"/>
    </xf>
    <xf numFmtId="49" fontId="7" fillId="2" borderId="9" xfId="0" applyNumberFormat="1" applyFont="1" applyFill="1" applyBorder="1" applyAlignment="1" applyProtection="1">
      <alignment horizontal="left"/>
    </xf>
    <xf numFmtId="0" fontId="7" fillId="2" borderId="8" xfId="0" applyFont="1" applyFill="1" applyBorder="1" applyAlignment="1" applyProtection="1">
      <alignment horizontal="center"/>
    </xf>
    <xf numFmtId="166" fontId="9" fillId="3" borderId="16" xfId="0" applyNumberFormat="1" applyFont="1" applyFill="1" applyBorder="1" applyAlignment="1" applyProtection="1">
      <alignment horizontal="right"/>
    </xf>
    <xf numFmtId="0" fontId="11" fillId="2" borderId="19" xfId="0" applyFont="1" applyFill="1" applyBorder="1" applyAlignment="1" applyProtection="1">
      <alignment horizontal="center"/>
    </xf>
    <xf numFmtId="166" fontId="11" fillId="2" borderId="21" xfId="0" applyNumberFormat="1" applyFont="1" applyFill="1" applyBorder="1" applyAlignment="1" applyProtection="1">
      <alignment horizontal="right"/>
    </xf>
    <xf numFmtId="166" fontId="11" fillId="3" borderId="22" xfId="0" applyNumberFormat="1" applyFont="1" applyFill="1" applyBorder="1" applyAlignment="1" applyProtection="1">
      <alignment horizontal="right"/>
    </xf>
    <xf numFmtId="0" fontId="0" fillId="2" borderId="23" xfId="0" applyFill="1" applyBorder="1" applyAlignment="1"/>
    <xf numFmtId="166" fontId="7" fillId="2" borderId="21" xfId="0" applyNumberFormat="1" applyFont="1" applyFill="1" applyBorder="1" applyAlignment="1" applyProtection="1">
      <alignment horizontal="right"/>
    </xf>
    <xf numFmtId="166" fontId="11" fillId="3" borderId="21" xfId="0" applyNumberFormat="1" applyFont="1" applyFill="1" applyBorder="1" applyAlignment="1" applyProtection="1">
      <alignment horizontal="right"/>
    </xf>
    <xf numFmtId="49" fontId="6" fillId="2" borderId="0" xfId="0" applyNumberFormat="1" applyFont="1" applyFill="1" applyBorder="1" applyAlignment="1" applyProtection="1">
      <alignment horizontal="left"/>
    </xf>
    <xf numFmtId="0" fontId="6" fillId="2" borderId="0" xfId="0" applyFont="1" applyFill="1" applyBorder="1" applyAlignment="1" applyProtection="1">
      <alignment horizontal="center"/>
    </xf>
    <xf numFmtId="166" fontId="6" fillId="2" borderId="5" xfId="0" applyNumberFormat="1" applyFont="1" applyFill="1" applyBorder="1" applyAlignment="1" applyProtection="1">
      <alignment horizontal="right"/>
    </xf>
    <xf numFmtId="166" fontId="11" fillId="3" borderId="24" xfId="0" applyNumberFormat="1" applyFont="1" applyFill="1" applyBorder="1" applyAlignment="1" applyProtection="1">
      <alignment horizontal="right"/>
    </xf>
    <xf numFmtId="166" fontId="6" fillId="2" borderId="0" xfId="0" applyNumberFormat="1" applyFont="1" applyFill="1" applyBorder="1" applyAlignment="1" applyProtection="1">
      <alignment horizontal="right"/>
    </xf>
    <xf numFmtId="166" fontId="11" fillId="2" borderId="0" xfId="0" applyNumberFormat="1" applyFont="1" applyFill="1" applyBorder="1" applyAlignment="1" applyProtection="1">
      <alignment horizontal="right"/>
    </xf>
    <xf numFmtId="166" fontId="11" fillId="2" borderId="16" xfId="0" applyNumberFormat="1" applyFont="1" applyFill="1" applyBorder="1" applyAlignment="1" applyProtection="1">
      <alignment horizontal="right"/>
    </xf>
    <xf numFmtId="0" fontId="11" fillId="2" borderId="0" xfId="0" applyFont="1" applyFill="1" applyBorder="1" applyAlignment="1" applyProtection="1">
      <alignment horizontal="center"/>
    </xf>
    <xf numFmtId="166" fontId="0" fillId="2" borderId="6" xfId="0" applyNumberFormat="1" applyFill="1" applyBorder="1" applyAlignment="1">
      <alignment horizontal="right"/>
    </xf>
    <xf numFmtId="0" fontId="11" fillId="2" borderId="0" xfId="0" applyFont="1" applyFill="1" applyBorder="1" applyAlignment="1" applyProtection="1">
      <alignment horizontal="left"/>
    </xf>
    <xf numFmtId="49" fontId="10" fillId="2" borderId="8" xfId="0" applyNumberFormat="1" applyFont="1" applyFill="1" applyBorder="1" applyAlignment="1" applyProtection="1">
      <alignment horizontal="left"/>
    </xf>
    <xf numFmtId="166" fontId="0" fillId="3" borderId="16" xfId="0" applyNumberFormat="1" applyFill="1" applyBorder="1" applyAlignment="1">
      <alignment horizontal="right"/>
    </xf>
    <xf numFmtId="166" fontId="0" fillId="2" borderId="16" xfId="0" applyNumberFormat="1" applyFill="1" applyBorder="1" applyAlignment="1">
      <alignment horizontal="right"/>
    </xf>
    <xf numFmtId="49" fontId="10" fillId="2" borderId="0" xfId="0" applyNumberFormat="1" applyFont="1" applyFill="1" applyBorder="1" applyAlignment="1" applyProtection="1">
      <alignment horizontal="right"/>
    </xf>
    <xf numFmtId="0" fontId="3" fillId="2" borderId="1" xfId="0" applyFont="1" applyFill="1" applyBorder="1" applyAlignment="1">
      <alignment horizontal="right"/>
    </xf>
    <xf numFmtId="166" fontId="0" fillId="2" borderId="1" xfId="0" applyNumberFormat="1" applyFill="1" applyBorder="1" applyAlignment="1">
      <alignment horizontal="right"/>
    </xf>
    <xf numFmtId="0" fontId="0" fillId="2" borderId="25" xfId="0" applyFill="1" applyBorder="1" applyAlignment="1"/>
    <xf numFmtId="0" fontId="1" fillId="2" borderId="7" xfId="0" applyFont="1" applyFill="1" applyBorder="1" applyAlignment="1"/>
    <xf numFmtId="0" fontId="1" fillId="2" borderId="9" xfId="0" applyFont="1" applyFill="1" applyBorder="1" applyAlignment="1"/>
    <xf numFmtId="166" fontId="0" fillId="0" borderId="6" xfId="0" applyNumberFormat="1" applyBorder="1" applyAlignment="1" applyProtection="1">
      <alignment horizontal="right"/>
      <protection locked="0"/>
    </xf>
    <xf numFmtId="166" fontId="0" fillId="4" borderId="16" xfId="0" applyNumberFormat="1" applyFill="1" applyBorder="1" applyAlignment="1" applyProtection="1">
      <alignment horizontal="right"/>
      <protection locked="0"/>
    </xf>
    <xf numFmtId="166" fontId="11" fillId="4" borderId="16" xfId="0" applyNumberFormat="1" applyFont="1" applyFill="1" applyBorder="1" applyAlignment="1" applyProtection="1">
      <alignment horizontal="right"/>
      <protection locked="0"/>
    </xf>
    <xf numFmtId="166" fontId="11" fillId="4" borderId="21" xfId="0" applyNumberFormat="1" applyFont="1" applyFill="1" applyBorder="1" applyAlignment="1" applyProtection="1">
      <alignment horizontal="right"/>
      <protection locked="0"/>
    </xf>
    <xf numFmtId="166" fontId="0" fillId="0" borderId="16" xfId="0" applyNumberFormat="1" applyFill="1" applyBorder="1" applyAlignment="1" applyProtection="1">
      <alignment horizontal="right"/>
      <protection locked="0"/>
    </xf>
    <xf numFmtId="164" fontId="0" fillId="0" borderId="6" xfId="1" applyNumberFormat="1" applyFont="1" applyFill="1" applyBorder="1" applyAlignment="1" applyProtection="1">
      <protection locked="0"/>
    </xf>
    <xf numFmtId="164" fontId="0" fillId="0" borderId="16" xfId="1" applyNumberFormat="1" applyFont="1" applyFill="1" applyBorder="1" applyAlignment="1" applyProtection="1">
      <protection locked="0"/>
    </xf>
    <xf numFmtId="164" fontId="0" fillId="0" borderId="21" xfId="1" applyNumberFormat="1" applyFont="1" applyFill="1" applyBorder="1" applyAlignment="1" applyProtection="1">
      <protection locked="0"/>
    </xf>
    <xf numFmtId="3" fontId="0" fillId="4" borderId="16" xfId="0" applyNumberFormat="1" applyFill="1" applyBorder="1" applyAlignment="1" applyProtection="1">
      <alignment horizontal="right"/>
      <protection locked="0"/>
    </xf>
    <xf numFmtId="0" fontId="2" fillId="2" borderId="0" xfId="0" applyFont="1" applyFill="1" applyBorder="1" applyAlignment="1">
      <alignment horizontal="center"/>
    </xf>
    <xf numFmtId="3" fontId="6" fillId="2" borderId="5" xfId="0" applyNumberFormat="1" applyFont="1" applyFill="1" applyBorder="1" applyAlignment="1" applyProtection="1">
      <alignment horizontal="right"/>
    </xf>
    <xf numFmtId="164" fontId="0" fillId="2" borderId="16" xfId="1" applyNumberFormat="1" applyFont="1" applyFill="1" applyBorder="1" applyAlignment="1"/>
    <xf numFmtId="164" fontId="0" fillId="2" borderId="26" xfId="1" applyNumberFormat="1" applyFont="1" applyFill="1" applyBorder="1" applyAlignment="1"/>
    <xf numFmtId="164" fontId="0" fillId="2" borderId="27" xfId="1" applyNumberFormat="1" applyFont="1" applyFill="1" applyBorder="1" applyAlignment="1"/>
    <xf numFmtId="0" fontId="15" fillId="0" borderId="0" xfId="0" applyFont="1" applyAlignment="1">
      <alignment horizontal="center"/>
    </xf>
    <xf numFmtId="0" fontId="0" fillId="2" borderId="14" xfId="0" applyFill="1" applyBorder="1" applyAlignment="1" applyProtection="1">
      <protection locked="0"/>
    </xf>
    <xf numFmtId="0" fontId="0" fillId="2" borderId="13" xfId="0" applyFill="1" applyBorder="1" applyAlignment="1" applyProtection="1">
      <protection locked="0"/>
    </xf>
    <xf numFmtId="0" fontId="0" fillId="2" borderId="13" xfId="0" applyFill="1" applyBorder="1" applyAlignment="1" applyProtection="1">
      <alignment horizontal="right"/>
      <protection locked="0"/>
    </xf>
    <xf numFmtId="166" fontId="0" fillId="2" borderId="13" xfId="0" applyNumberFormat="1" applyFill="1" applyBorder="1" applyAlignment="1" applyProtection="1">
      <alignment horizontal="right"/>
      <protection locked="0"/>
    </xf>
    <xf numFmtId="0" fontId="0" fillId="2" borderId="28" xfId="0" applyFill="1" applyBorder="1" applyAlignment="1" applyProtection="1">
      <protection locked="0"/>
    </xf>
    <xf numFmtId="0" fontId="0" fillId="0" borderId="0" xfId="0" applyProtection="1">
      <protection locked="0"/>
    </xf>
    <xf numFmtId="0" fontId="0" fillId="2" borderId="0" xfId="0" applyFill="1" applyBorder="1" applyAlignment="1" applyProtection="1">
      <protection locked="0"/>
    </xf>
    <xf numFmtId="0" fontId="0" fillId="2" borderId="0" xfId="0" applyFill="1" applyBorder="1" applyAlignment="1" applyProtection="1">
      <alignment horizontal="right"/>
      <protection locked="0"/>
    </xf>
    <xf numFmtId="166" fontId="0" fillId="2" borderId="0" xfId="0" applyNumberFormat="1" applyFill="1" applyBorder="1" applyAlignment="1" applyProtection="1">
      <alignment horizontal="right"/>
      <protection locked="0"/>
    </xf>
    <xf numFmtId="0" fontId="0" fillId="2" borderId="18" xfId="0" applyFill="1" applyBorder="1" applyAlignment="1" applyProtection="1">
      <protection locked="0"/>
    </xf>
    <xf numFmtId="0" fontId="0" fillId="2" borderId="4" xfId="0" applyFill="1" applyBorder="1" applyAlignment="1" applyProtection="1">
      <protection locked="0"/>
    </xf>
    <xf numFmtId="0" fontId="2" fillId="2" borderId="4" xfId="0" applyFont="1" applyFill="1" applyBorder="1" applyAlignment="1" applyProtection="1">
      <alignment horizontal="center"/>
    </xf>
    <xf numFmtId="0" fontId="2" fillId="2" borderId="7" xfId="0" applyFont="1" applyFill="1" applyBorder="1" applyAlignment="1">
      <alignment vertical="center"/>
    </xf>
    <xf numFmtId="164" fontId="0" fillId="2" borderId="7" xfId="1" applyNumberFormat="1" applyFont="1" applyFill="1" applyBorder="1" applyAlignment="1"/>
    <xf numFmtId="164" fontId="17" fillId="2" borderId="0" xfId="1" applyNumberFormat="1" applyFont="1" applyFill="1" applyBorder="1" applyAlignment="1"/>
    <xf numFmtId="166" fontId="0" fillId="2" borderId="0" xfId="0" applyNumberFormat="1" applyFill="1" applyBorder="1" applyAlignment="1"/>
    <xf numFmtId="0" fontId="2" fillId="2" borderId="8" xfId="0" applyFont="1" applyFill="1" applyBorder="1" applyAlignment="1">
      <alignment vertical="center"/>
    </xf>
    <xf numFmtId="0" fontId="1" fillId="2" borderId="4" xfId="0" applyFont="1" applyFill="1" applyBorder="1" applyAlignment="1"/>
    <xf numFmtId="0" fontId="1" fillId="2" borderId="17" xfId="0" applyFont="1" applyFill="1" applyBorder="1" applyAlignment="1"/>
    <xf numFmtId="49" fontId="8" fillId="2" borderId="19" xfId="0" applyNumberFormat="1" applyFont="1" applyFill="1" applyBorder="1" applyAlignment="1" applyProtection="1">
      <alignment horizontal="center"/>
    </xf>
    <xf numFmtId="166" fontId="1" fillId="2" borderId="6" xfId="0" applyNumberFormat="1" applyFont="1" applyFill="1" applyBorder="1" applyAlignment="1" applyProtection="1"/>
    <xf numFmtId="0" fontId="1" fillId="2" borderId="23" xfId="0" applyFont="1" applyFill="1" applyBorder="1" applyAlignment="1"/>
    <xf numFmtId="166" fontId="2" fillId="2" borderId="3" xfId="1" applyNumberFormat="1" applyFont="1" applyFill="1" applyBorder="1" applyAlignment="1"/>
    <xf numFmtId="166" fontId="2" fillId="2" borderId="0" xfId="1" applyNumberFormat="1" applyFont="1" applyFill="1" applyBorder="1" applyAlignment="1"/>
    <xf numFmtId="166" fontId="2" fillId="2" borderId="23" xfId="0" applyNumberFormat="1" applyFont="1" applyFill="1" applyBorder="1" applyAlignment="1">
      <alignment vertical="center" wrapText="1"/>
    </xf>
    <xf numFmtId="0" fontId="1" fillId="2" borderId="0" xfId="0" applyFont="1" applyFill="1" applyBorder="1" applyAlignment="1"/>
    <xf numFmtId="49" fontId="8" fillId="2" borderId="0" xfId="0" applyNumberFormat="1" applyFont="1" applyFill="1" applyBorder="1" applyAlignment="1" applyProtection="1">
      <alignment horizontal="center"/>
    </xf>
    <xf numFmtId="0" fontId="1" fillId="2" borderId="20" xfId="0" applyFont="1" applyFill="1" applyBorder="1" applyAlignment="1"/>
    <xf numFmtId="49" fontId="7" fillId="2" borderId="0" xfId="0" applyNumberFormat="1" applyFont="1" applyFill="1" applyBorder="1" applyAlignment="1" applyProtection="1">
      <alignment horizontal="left"/>
    </xf>
    <xf numFmtId="0" fontId="18" fillId="2" borderId="4" xfId="0" applyFont="1" applyFill="1" applyBorder="1" applyAlignment="1"/>
    <xf numFmtId="166" fontId="2" fillId="2" borderId="3" xfId="0" applyNumberFormat="1" applyFont="1" applyFill="1" applyBorder="1" applyAlignment="1"/>
    <xf numFmtId="0" fontId="0" fillId="2" borderId="0" xfId="0" applyFill="1" applyProtection="1"/>
    <xf numFmtId="0" fontId="0" fillId="2" borderId="0" xfId="0" applyFill="1" applyProtection="1">
      <protection locked="0"/>
    </xf>
    <xf numFmtId="1" fontId="0" fillId="2" borderId="0" xfId="0" applyNumberFormat="1" applyFill="1" applyProtection="1">
      <protection locked="0"/>
    </xf>
    <xf numFmtId="0" fontId="0" fillId="2" borderId="0" xfId="0" applyFill="1" applyAlignment="1" applyProtection="1">
      <alignment horizontal="right"/>
    </xf>
    <xf numFmtId="0" fontId="19" fillId="2" borderId="0" xfId="0" applyFont="1" applyFill="1" applyAlignment="1" applyProtection="1">
      <alignment horizontal="centerContinuous"/>
    </xf>
    <xf numFmtId="0" fontId="20" fillId="2" borderId="0" xfId="0" applyFont="1" applyFill="1" applyProtection="1"/>
    <xf numFmtId="0" fontId="0" fillId="2" borderId="0" xfId="0" applyFill="1" applyAlignment="1" applyProtection="1">
      <alignment horizontal="centerContinuous"/>
    </xf>
    <xf numFmtId="0" fontId="0" fillId="2" borderId="0" xfId="0" applyFill="1" applyAlignment="1" applyProtection="1">
      <alignment vertical="center"/>
    </xf>
    <xf numFmtId="0" fontId="21" fillId="0" borderId="29" xfId="0" applyFont="1" applyFill="1" applyBorder="1" applyAlignment="1" applyProtection="1">
      <alignment horizontal="left" vertical="center"/>
    </xf>
    <xf numFmtId="0" fontId="21" fillId="0" borderId="30" xfId="0" applyFont="1" applyFill="1" applyBorder="1" applyAlignment="1" applyProtection="1">
      <alignment horizontal="left" vertical="center"/>
    </xf>
    <xf numFmtId="0" fontId="0" fillId="2" borderId="0" xfId="0" applyFill="1" applyBorder="1" applyProtection="1"/>
    <xf numFmtId="0" fontId="0" fillId="2" borderId="0" xfId="0" applyFill="1" applyAlignment="1" applyProtection="1">
      <alignment horizontal="left"/>
    </xf>
    <xf numFmtId="0" fontId="0" fillId="2" borderId="26" xfId="0" applyFill="1" applyBorder="1" applyProtection="1"/>
    <xf numFmtId="0" fontId="23" fillId="0" borderId="20" xfId="0" applyFont="1" applyFill="1" applyBorder="1" applyAlignment="1" applyProtection="1">
      <alignment horizontal="left" vertical="center"/>
    </xf>
    <xf numFmtId="0" fontId="23" fillId="0" borderId="9" xfId="0" applyFont="1" applyFill="1" applyBorder="1" applyAlignment="1" applyProtection="1">
      <alignment horizontal="centerContinuous" vertical="center"/>
    </xf>
    <xf numFmtId="0" fontId="0" fillId="0" borderId="9" xfId="0" applyFill="1" applyBorder="1" applyProtection="1"/>
    <xf numFmtId="0" fontId="0" fillId="0" borderId="31" xfId="0" applyFill="1" applyBorder="1" applyProtection="1"/>
    <xf numFmtId="1" fontId="0" fillId="2" borderId="0" xfId="0" applyNumberFormat="1" applyFill="1" applyProtection="1"/>
    <xf numFmtId="0" fontId="0" fillId="2" borderId="0" xfId="0" applyFill="1" applyAlignment="1" applyProtection="1">
      <alignment horizontal="centerContinuous" vertical="center"/>
    </xf>
    <xf numFmtId="0" fontId="24" fillId="2" borderId="0" xfId="0" applyFont="1" applyFill="1" applyProtection="1"/>
    <xf numFmtId="0" fontId="14" fillId="2" borderId="7" xfId="0" applyFont="1" applyFill="1" applyBorder="1" applyProtection="1"/>
    <xf numFmtId="0" fontId="0" fillId="2" borderId="7" xfId="0" applyFill="1" applyBorder="1" applyProtection="1"/>
    <xf numFmtId="0" fontId="21" fillId="2" borderId="0" xfId="0" applyFont="1" applyFill="1" applyProtection="1"/>
    <xf numFmtId="0" fontId="26" fillId="2" borderId="0" xfId="0" applyFont="1" applyFill="1" applyBorder="1" applyAlignment="1" applyProtection="1">
      <alignment horizontal="center"/>
    </xf>
    <xf numFmtId="0" fontId="26" fillId="2" borderId="0" xfId="0" applyFont="1" applyFill="1" applyBorder="1" applyAlignment="1" applyProtection="1">
      <alignment horizontal="center"/>
      <protection locked="0"/>
    </xf>
    <xf numFmtId="0" fontId="27" fillId="2" borderId="0" xfId="0" applyFont="1" applyFill="1" applyBorder="1" applyAlignment="1" applyProtection="1">
      <alignment horizontal="left"/>
      <protection locked="0"/>
    </xf>
    <xf numFmtId="0" fontId="27" fillId="2" borderId="0" xfId="0" applyFont="1" applyFill="1" applyBorder="1" applyAlignment="1" applyProtection="1">
      <alignment horizontal="center"/>
    </xf>
    <xf numFmtId="0" fontId="27" fillId="2" borderId="0" xfId="0" applyFont="1" applyFill="1" applyBorder="1" applyAlignment="1" applyProtection="1">
      <alignment horizontal="left"/>
    </xf>
    <xf numFmtId="0" fontId="27" fillId="2" borderId="0" xfId="0" applyFont="1" applyFill="1" applyBorder="1" applyAlignment="1" applyProtection="1">
      <alignment horizontal="center"/>
      <protection locked="0"/>
    </xf>
    <xf numFmtId="0" fontId="27" fillId="2" borderId="0" xfId="0" applyFont="1" applyFill="1" applyBorder="1" applyProtection="1">
      <protection locked="0"/>
    </xf>
    <xf numFmtId="0" fontId="28" fillId="2" borderId="0" xfId="0" applyFont="1" applyFill="1" applyProtection="1">
      <protection locked="0"/>
    </xf>
    <xf numFmtId="0" fontId="28" fillId="0" borderId="0" xfId="0" applyFont="1" applyProtection="1">
      <protection locked="0"/>
    </xf>
    <xf numFmtId="0" fontId="27" fillId="2" borderId="0" xfId="0" applyFont="1" applyFill="1" applyBorder="1" applyAlignment="1" applyProtection="1">
      <alignment horizontal="centerContinuous"/>
      <protection locked="0"/>
    </xf>
    <xf numFmtId="0" fontId="27" fillId="2" borderId="0" xfId="0" applyFont="1" applyFill="1" applyBorder="1" applyAlignment="1" applyProtection="1">
      <alignment horizontal="centerContinuous"/>
    </xf>
    <xf numFmtId="0" fontId="26" fillId="2" borderId="0" xfId="0" applyFont="1" applyFill="1" applyBorder="1" applyAlignment="1" applyProtection="1">
      <alignment horizontal="left"/>
    </xf>
    <xf numFmtId="0" fontId="27" fillId="2" borderId="0" xfId="0" applyFont="1" applyFill="1" applyBorder="1" applyProtection="1"/>
    <xf numFmtId="0" fontId="28" fillId="2" borderId="0" xfId="0" applyFont="1" applyFill="1" applyProtection="1"/>
    <xf numFmtId="0" fontId="28" fillId="0" borderId="0" xfId="0" applyFont="1"/>
    <xf numFmtId="0" fontId="29" fillId="2" borderId="0" xfId="0" applyFont="1" applyFill="1" applyBorder="1" applyProtection="1"/>
    <xf numFmtId="0" fontId="30" fillId="2" borderId="0" xfId="0" applyFont="1" applyFill="1" applyBorder="1" applyProtection="1"/>
    <xf numFmtId="3" fontId="31" fillId="4" borderId="16" xfId="0" applyNumberFormat="1" applyFont="1" applyFill="1" applyBorder="1" applyAlignment="1" applyProtection="1">
      <alignment vertical="center"/>
      <protection locked="0"/>
    </xf>
    <xf numFmtId="3" fontId="4" fillId="2" borderId="0" xfId="0" applyNumberFormat="1" applyFont="1" applyFill="1" applyBorder="1" applyAlignment="1" applyProtection="1">
      <alignment horizontal="left"/>
    </xf>
    <xf numFmtId="3" fontId="31" fillId="2" borderId="16" xfId="0" applyNumberFormat="1" applyFont="1" applyFill="1" applyBorder="1" applyAlignment="1" applyProtection="1">
      <alignment vertical="center"/>
    </xf>
    <xf numFmtId="3" fontId="4" fillId="2" borderId="0" xfId="0" applyNumberFormat="1" applyFont="1" applyFill="1" applyBorder="1" applyAlignment="1" applyProtection="1"/>
    <xf numFmtId="3" fontId="31" fillId="2" borderId="0" xfId="0" applyNumberFormat="1" applyFont="1" applyFill="1" applyBorder="1" applyAlignment="1" applyProtection="1">
      <alignment vertical="center"/>
      <protection locked="0"/>
    </xf>
    <xf numFmtId="0" fontId="4" fillId="2" borderId="0" xfId="0" applyFont="1" applyFill="1" applyBorder="1" applyProtection="1"/>
    <xf numFmtId="0" fontId="31" fillId="2" borderId="0" xfId="0" applyFont="1" applyFill="1" applyProtection="1"/>
    <xf numFmtId="3" fontId="31" fillId="2" borderId="0" xfId="0" applyNumberFormat="1" applyFont="1" applyFill="1" applyBorder="1" applyAlignment="1" applyProtection="1">
      <alignment vertical="center"/>
    </xf>
    <xf numFmtId="0" fontId="30" fillId="2" borderId="0" xfId="0" applyFont="1" applyFill="1" applyBorder="1" applyAlignment="1" applyProtection="1">
      <alignment horizontal="left"/>
    </xf>
    <xf numFmtId="3" fontId="32" fillId="2" borderId="0" xfId="0" applyNumberFormat="1" applyFont="1" applyFill="1" applyBorder="1" applyAlignment="1" applyProtection="1">
      <alignment horizontal="left"/>
    </xf>
    <xf numFmtId="3" fontId="4" fillId="2" borderId="0" xfId="0" applyNumberFormat="1" applyFont="1" applyFill="1" applyBorder="1" applyProtection="1"/>
    <xf numFmtId="0" fontId="26" fillId="2" borderId="0" xfId="0" applyFont="1" applyFill="1" applyBorder="1" applyProtection="1"/>
    <xf numFmtId="3" fontId="32" fillId="2" borderId="0" xfId="0" applyNumberFormat="1" applyFont="1" applyFill="1" applyBorder="1" applyProtection="1"/>
    <xf numFmtId="0" fontId="27" fillId="2" borderId="0" xfId="0" applyFont="1" applyFill="1" applyBorder="1" applyAlignment="1" applyProtection="1">
      <alignment horizontal="left" wrapText="1"/>
    </xf>
    <xf numFmtId="3" fontId="4" fillId="2" borderId="0" xfId="0" applyNumberFormat="1" applyFont="1" applyFill="1" applyBorder="1" applyAlignment="1" applyProtection="1">
      <alignment horizontal="left" wrapText="1"/>
    </xf>
    <xf numFmtId="3" fontId="4" fillId="2" borderId="0" xfId="0" applyNumberFormat="1" applyFont="1" applyFill="1" applyBorder="1" applyAlignment="1" applyProtection="1">
      <alignment horizontal="right"/>
    </xf>
    <xf numFmtId="0" fontId="4" fillId="2" borderId="0" xfId="0" applyFont="1" applyFill="1" applyBorder="1" applyAlignment="1" applyProtection="1">
      <alignment horizontal="right"/>
    </xf>
    <xf numFmtId="0" fontId="4" fillId="2" borderId="0" xfId="0" applyFont="1" applyFill="1" applyBorder="1" applyAlignment="1" applyProtection="1">
      <alignment horizontal="left"/>
    </xf>
    <xf numFmtId="2" fontId="31" fillId="2" borderId="0" xfId="0" applyNumberFormat="1" applyFont="1" applyFill="1" applyBorder="1" applyAlignment="1" applyProtection="1">
      <alignment vertical="center"/>
    </xf>
    <xf numFmtId="0" fontId="25" fillId="2" borderId="0" xfId="0" applyFont="1" applyFill="1" applyProtection="1">
      <protection locked="0"/>
    </xf>
    <xf numFmtId="0" fontId="16" fillId="0" borderId="0" xfId="0" applyFont="1" applyProtection="1">
      <protection locked="0"/>
    </xf>
    <xf numFmtId="49" fontId="2" fillId="2" borderId="0" xfId="0" applyNumberFormat="1" applyFont="1" applyFill="1" applyAlignment="1" applyProtection="1">
      <alignment horizontal="center"/>
    </xf>
    <xf numFmtId="0" fontId="2" fillId="2" borderId="0" xfId="0" applyFont="1" applyFill="1" applyAlignment="1" applyProtection="1">
      <alignment horizontal="centerContinuous"/>
      <protection locked="0"/>
    </xf>
    <xf numFmtId="0" fontId="33" fillId="2" borderId="0" xfId="0" applyFont="1" applyFill="1" applyAlignment="1" applyProtection="1">
      <alignment horizontal="centerContinuous"/>
      <protection locked="0"/>
    </xf>
    <xf numFmtId="0" fontId="21" fillId="2" borderId="0" xfId="0" applyFont="1" applyFill="1" applyAlignment="1" applyProtection="1">
      <alignment horizontal="centerContinuous"/>
      <protection locked="0"/>
    </xf>
    <xf numFmtId="0" fontId="2" fillId="2" borderId="0" xfId="0" applyFont="1" applyFill="1" applyAlignment="1">
      <alignment horizontal="center"/>
    </xf>
    <xf numFmtId="0" fontId="25" fillId="2" borderId="0" xfId="0" applyFont="1" applyFill="1"/>
    <xf numFmtId="0" fontId="0" fillId="2" borderId="0" xfId="0" applyFill="1"/>
    <xf numFmtId="49" fontId="25" fillId="2" borderId="0" xfId="0" applyNumberFormat="1" applyFont="1" applyFill="1"/>
    <xf numFmtId="49" fontId="1" fillId="2" borderId="0" xfId="0" applyNumberFormat="1" applyFont="1" applyFill="1"/>
    <xf numFmtId="0" fontId="34" fillId="2" borderId="0" xfId="0" applyFont="1" applyFill="1"/>
    <xf numFmtId="49" fontId="2" fillId="2" borderId="0" xfId="0" applyNumberFormat="1" applyFont="1" applyFill="1"/>
    <xf numFmtId="3" fontId="0" fillId="0" borderId="16" xfId="1" applyNumberFormat="1" applyFont="1" applyFill="1" applyBorder="1" applyAlignment="1" applyProtection="1">
      <protection locked="0"/>
    </xf>
    <xf numFmtId="0" fontId="1" fillId="2" borderId="0" xfId="0" applyFont="1" applyFill="1" applyAlignment="1">
      <alignment horizontal="center"/>
    </xf>
    <xf numFmtId="0" fontId="2" fillId="2" borderId="0" xfId="0" applyFont="1" applyFill="1"/>
    <xf numFmtId="0" fontId="1" fillId="2" borderId="0" xfId="0" applyFont="1" applyFill="1"/>
    <xf numFmtId="0" fontId="2" fillId="2" borderId="32" xfId="0" applyFont="1" applyFill="1" applyBorder="1" applyAlignment="1">
      <alignment horizontal="centerContinuous" vertical="center"/>
    </xf>
    <xf numFmtId="0" fontId="2" fillId="2" borderId="9" xfId="0" applyFont="1" applyFill="1" applyBorder="1" applyAlignment="1">
      <alignment horizontal="centerContinuous"/>
    </xf>
    <xf numFmtId="0" fontId="2" fillId="2" borderId="8" xfId="0" applyFont="1" applyFill="1" applyBorder="1" applyAlignment="1">
      <alignment horizontal="centerContinuous" vertical="center"/>
    </xf>
    <xf numFmtId="0" fontId="0" fillId="2" borderId="0" xfId="0" applyFill="1" applyBorder="1"/>
    <xf numFmtId="0" fontId="2" fillId="2" borderId="16" xfId="0" applyFont="1" applyFill="1" applyBorder="1" applyAlignment="1">
      <alignment horizontal="center" vertical="center"/>
    </xf>
    <xf numFmtId="0" fontId="0" fillId="2" borderId="0" xfId="0" applyFill="1" applyBorder="1" applyAlignment="1">
      <alignment horizontal="centerContinuous" vertical="center"/>
    </xf>
    <xf numFmtId="0" fontId="0" fillId="2" borderId="0" xfId="0" applyFill="1" applyBorder="1" applyAlignment="1">
      <alignment horizontal="centerContinuous"/>
    </xf>
    <xf numFmtId="3" fontId="0" fillId="0" borderId="16" xfId="1" applyNumberFormat="1" applyFont="1" applyFill="1" applyBorder="1" applyAlignment="1" applyProtection="1">
      <alignment horizontal="center"/>
      <protection locked="0"/>
    </xf>
    <xf numFmtId="167" fontId="0" fillId="0" borderId="16" xfId="1" applyNumberFormat="1" applyFont="1" applyFill="1" applyBorder="1" applyAlignment="1" applyProtection="1">
      <alignment horizontal="center"/>
      <protection locked="0"/>
    </xf>
    <xf numFmtId="49" fontId="0" fillId="2" borderId="0" xfId="0" applyNumberFormat="1" applyFill="1" applyAlignment="1">
      <alignment horizontal="left"/>
    </xf>
    <xf numFmtId="0" fontId="0" fillId="2" borderId="0" xfId="0" applyFill="1" applyAlignment="1">
      <alignment horizontal="center"/>
    </xf>
    <xf numFmtId="0" fontId="0" fillId="2" borderId="0" xfId="0" applyFill="1" applyBorder="1" applyAlignment="1">
      <alignment horizontal="center" vertical="center"/>
    </xf>
    <xf numFmtId="0" fontId="26" fillId="2" borderId="21" xfId="0" applyFont="1" applyFill="1" applyBorder="1" applyAlignment="1">
      <alignment horizontal="center" vertical="center"/>
    </xf>
    <xf numFmtId="0" fontId="27" fillId="2" borderId="0" xfId="0" applyFont="1" applyFill="1"/>
    <xf numFmtId="0" fontId="26" fillId="2" borderId="33" xfId="0" applyFont="1" applyFill="1" applyBorder="1" applyAlignment="1">
      <alignment horizontal="center"/>
    </xf>
    <xf numFmtId="0" fontId="26" fillId="2" borderId="0" xfId="0" applyFont="1" applyFill="1"/>
    <xf numFmtId="0" fontId="26" fillId="2" borderId="6" xfId="0" applyFont="1" applyFill="1" applyBorder="1" applyAlignment="1">
      <alignment horizontal="center" vertical="center"/>
    </xf>
    <xf numFmtId="0" fontId="26" fillId="2" borderId="34" xfId="0" applyFont="1" applyFill="1" applyBorder="1" applyAlignment="1">
      <alignment horizontal="center"/>
    </xf>
    <xf numFmtId="0" fontId="0" fillId="2" borderId="0" xfId="0" applyFill="1" applyBorder="1" applyAlignment="1">
      <alignment horizontal="center"/>
    </xf>
    <xf numFmtId="0" fontId="0" fillId="2" borderId="26" xfId="0" applyFill="1" applyBorder="1" applyAlignment="1">
      <alignment horizontal="center"/>
    </xf>
    <xf numFmtId="164" fontId="0" fillId="0" borderId="16" xfId="1" applyNumberFormat="1" applyFont="1" applyFill="1" applyBorder="1" applyAlignment="1" applyProtection="1">
      <alignment horizontal="center"/>
      <protection locked="0"/>
    </xf>
    <xf numFmtId="14" fontId="0" fillId="2" borderId="0" xfId="0" applyNumberFormat="1" applyFill="1"/>
    <xf numFmtId="49" fontId="0" fillId="2" borderId="0" xfId="0" applyNumberFormat="1" applyFill="1" applyAlignment="1">
      <alignment horizontal="center"/>
    </xf>
    <xf numFmtId="0" fontId="0" fillId="2" borderId="0" xfId="0" applyFill="1" applyAlignment="1">
      <alignment horizontal="left"/>
    </xf>
    <xf numFmtId="0" fontId="1" fillId="2" borderId="14" xfId="0" applyFont="1" applyFill="1" applyBorder="1"/>
    <xf numFmtId="0" fontId="1" fillId="2" borderId="13" xfId="0" applyFont="1" applyFill="1" applyBorder="1"/>
    <xf numFmtId="0" fontId="1" fillId="2" borderId="13" xfId="0" applyFont="1" applyFill="1" applyBorder="1" applyAlignment="1">
      <alignment vertical="top"/>
    </xf>
    <xf numFmtId="0" fontId="1" fillId="2" borderId="13" xfId="0" applyFont="1" applyFill="1" applyBorder="1" applyAlignment="1"/>
    <xf numFmtId="0" fontId="1" fillId="2" borderId="28" xfId="0" applyFont="1" applyFill="1" applyBorder="1"/>
    <xf numFmtId="0" fontId="1" fillId="2" borderId="4" xfId="0" applyFont="1" applyFill="1" applyBorder="1"/>
    <xf numFmtId="0" fontId="1" fillId="2" borderId="0" xfId="0" applyFont="1" applyFill="1" applyBorder="1"/>
    <xf numFmtId="0" fontId="1" fillId="2" borderId="0" xfId="0" applyFont="1" applyFill="1" applyBorder="1" applyAlignment="1">
      <alignment vertical="top"/>
    </xf>
    <xf numFmtId="0" fontId="1" fillId="2" borderId="18" xfId="0" applyFont="1" applyFill="1" applyBorder="1"/>
    <xf numFmtId="0" fontId="2" fillId="2" borderId="4" xfId="0" applyFont="1" applyFill="1" applyBorder="1"/>
    <xf numFmtId="0" fontId="2" fillId="2" borderId="0" xfId="0" applyFont="1" applyFill="1" applyBorder="1"/>
    <xf numFmtId="165" fontId="2" fillId="2" borderId="0" xfId="0" applyNumberFormat="1" applyFont="1" applyFill="1" applyBorder="1" applyAlignment="1" applyProtection="1">
      <alignment horizontal="left" vertical="top"/>
    </xf>
    <xf numFmtId="0" fontId="2" fillId="2" borderId="18" xfId="0" applyFont="1" applyFill="1" applyBorder="1"/>
    <xf numFmtId="167" fontId="0" fillId="0" borderId="16" xfId="0" applyNumberFormat="1" applyFill="1" applyBorder="1" applyAlignment="1" applyProtection="1">
      <alignment horizontal="center"/>
      <protection locked="0"/>
    </xf>
    <xf numFmtId="14" fontId="0" fillId="2" borderId="0" xfId="0" applyNumberFormat="1" applyFill="1" applyBorder="1" applyProtection="1">
      <protection locked="0"/>
    </xf>
    <xf numFmtId="0" fontId="2" fillId="2" borderId="9" xfId="0" applyFont="1" applyFill="1" applyBorder="1" applyAlignment="1">
      <alignment vertical="top"/>
    </xf>
    <xf numFmtId="166" fontId="2" fillId="2" borderId="21" xfId="0" applyNumberFormat="1" applyFont="1" applyFill="1" applyBorder="1" applyAlignment="1">
      <alignment horizontal="center" vertical="center" wrapText="1"/>
    </xf>
    <xf numFmtId="0" fontId="0" fillId="2" borderId="4" xfId="0" applyFill="1" applyBorder="1"/>
    <xf numFmtId="0" fontId="2" fillId="2" borderId="20" xfId="0" applyFont="1" applyFill="1" applyBorder="1" applyAlignment="1"/>
    <xf numFmtId="0" fontId="1" fillId="3" borderId="9" xfId="0" applyFont="1" applyFill="1" applyBorder="1"/>
    <xf numFmtId="0" fontId="0" fillId="3" borderId="0" xfId="0" applyFill="1"/>
    <xf numFmtId="166" fontId="0" fillId="3" borderId="21" xfId="0" applyNumberFormat="1" applyFill="1" applyBorder="1" applyAlignment="1"/>
    <xf numFmtId="0" fontId="0" fillId="2" borderId="18" xfId="0" applyFill="1" applyBorder="1"/>
    <xf numFmtId="0" fontId="2" fillId="2" borderId="17" xfId="0" applyFont="1" applyFill="1" applyBorder="1"/>
    <xf numFmtId="0" fontId="0" fillId="3" borderId="8" xfId="0" applyFill="1" applyBorder="1"/>
    <xf numFmtId="0" fontId="0" fillId="2" borderId="17" xfId="0" applyFill="1" applyBorder="1"/>
    <xf numFmtId="0" fontId="1" fillId="2" borderId="7" xfId="0" applyFont="1" applyFill="1" applyBorder="1" applyAlignment="1">
      <alignment vertical="top"/>
    </xf>
    <xf numFmtId="0" fontId="0" fillId="2" borderId="9" xfId="0" applyFill="1" applyBorder="1"/>
    <xf numFmtId="0" fontId="2" fillId="2" borderId="9" xfId="0" applyFont="1" applyFill="1" applyBorder="1"/>
    <xf numFmtId="166" fontId="2" fillId="3" borderId="21" xfId="0" applyNumberFormat="1" applyFont="1" applyFill="1" applyBorder="1" applyAlignment="1">
      <alignment horizontal="right"/>
    </xf>
    <xf numFmtId="166" fontId="2" fillId="2" borderId="16" xfId="0" applyNumberFormat="1" applyFont="1" applyFill="1" applyBorder="1" applyAlignment="1">
      <alignment horizontal="right"/>
    </xf>
    <xf numFmtId="0" fontId="1" fillId="3" borderId="0" xfId="0" applyFont="1" applyFill="1"/>
    <xf numFmtId="166" fontId="0" fillId="3" borderId="21" xfId="0" applyNumberFormat="1" applyFill="1" applyBorder="1" applyAlignment="1">
      <alignment horizontal="right"/>
    </xf>
    <xf numFmtId="0" fontId="1" fillId="2" borderId="9" xfId="0" applyFont="1" applyFill="1" applyBorder="1" applyAlignment="1">
      <alignment vertical="top"/>
    </xf>
    <xf numFmtId="0" fontId="1" fillId="2" borderId="9" xfId="0" applyFont="1" applyFill="1" applyBorder="1" applyAlignment="1">
      <alignment wrapText="1"/>
    </xf>
    <xf numFmtId="0" fontId="1" fillId="2" borderId="9" xfId="0" applyFont="1" applyFill="1" applyBorder="1"/>
    <xf numFmtId="0" fontId="2" fillId="2" borderId="23" xfId="0" applyFont="1" applyFill="1" applyBorder="1"/>
    <xf numFmtId="0" fontId="2" fillId="2" borderId="20" xfId="0" applyFont="1" applyFill="1" applyBorder="1"/>
    <xf numFmtId="166" fontId="2" fillId="2" borderId="3" xfId="0" applyNumberFormat="1" applyFont="1" applyFill="1" applyBorder="1" applyAlignment="1">
      <alignment horizontal="right" vertical="center"/>
    </xf>
    <xf numFmtId="0" fontId="2" fillId="2" borderId="18" xfId="0" applyFont="1" applyFill="1" applyBorder="1" applyAlignment="1">
      <alignment vertical="center"/>
    </xf>
    <xf numFmtId="0" fontId="2" fillId="3" borderId="0" xfId="0" applyFont="1" applyFill="1"/>
    <xf numFmtId="166" fontId="0" fillId="3" borderId="6" xfId="0" applyNumberFormat="1" applyFill="1" applyBorder="1" applyAlignment="1">
      <alignment horizontal="right"/>
    </xf>
    <xf numFmtId="0" fontId="2" fillId="2" borderId="15" xfId="0" applyFont="1" applyFill="1" applyBorder="1"/>
    <xf numFmtId="0" fontId="0" fillId="2" borderId="9" xfId="0" applyFill="1" applyBorder="1" applyAlignment="1">
      <alignment horizontal="left" indent="2"/>
    </xf>
    <xf numFmtId="0" fontId="0" fillId="2" borderId="23" xfId="0" applyFill="1" applyBorder="1"/>
    <xf numFmtId="166" fontId="2" fillId="2" borderId="22" xfId="0" applyNumberFormat="1" applyFont="1" applyFill="1" applyBorder="1" applyAlignment="1">
      <alignment horizontal="right" vertical="center"/>
    </xf>
    <xf numFmtId="0" fontId="1" fillId="2" borderId="2" xfId="0" applyFont="1" applyFill="1" applyBorder="1"/>
    <xf numFmtId="0" fontId="1" fillId="2" borderId="1" xfId="0" applyFont="1" applyFill="1" applyBorder="1"/>
    <xf numFmtId="0" fontId="1" fillId="2" borderId="1" xfId="0" applyFont="1" applyFill="1" applyBorder="1" applyAlignment="1">
      <alignment vertical="top"/>
    </xf>
    <xf numFmtId="0" fontId="1" fillId="2" borderId="1" xfId="0" applyFont="1" applyFill="1" applyBorder="1" applyAlignment="1"/>
    <xf numFmtId="0" fontId="1" fillId="2" borderId="25" xfId="0" applyFont="1" applyFill="1" applyBorder="1"/>
    <xf numFmtId="0" fontId="1" fillId="0" borderId="0" xfId="0" applyFont="1"/>
    <xf numFmtId="49" fontId="35" fillId="2" borderId="0" xfId="0" applyNumberFormat="1" applyFont="1" applyFill="1" applyAlignment="1">
      <alignment horizontal="center"/>
    </xf>
    <xf numFmtId="49" fontId="21" fillId="2" borderId="0" xfId="0" applyNumberFormat="1" applyFont="1" applyFill="1"/>
    <xf numFmtId="0" fontId="21" fillId="2" borderId="0" xfId="0" applyFont="1" applyFill="1"/>
    <xf numFmtId="0" fontId="2" fillId="2" borderId="35" xfId="0" applyFont="1" applyFill="1" applyBorder="1" applyAlignment="1">
      <alignment horizontal="center" vertical="center"/>
    </xf>
    <xf numFmtId="0" fontId="21" fillId="2" borderId="0" xfId="0" applyFont="1" applyFill="1" applyAlignment="1">
      <alignment horizontal="center" vertical="center"/>
    </xf>
    <xf numFmtId="49" fontId="1" fillId="2" borderId="0" xfId="0" applyNumberFormat="1" applyFont="1" applyFill="1" applyAlignment="1">
      <alignment horizontal="left"/>
    </xf>
    <xf numFmtId="167" fontId="0" fillId="0" borderId="16" xfId="0" applyNumberFormat="1" applyFill="1" applyBorder="1" applyAlignment="1" applyProtection="1">
      <protection locked="0"/>
    </xf>
    <xf numFmtId="166" fontId="0" fillId="0" borderId="16" xfId="0" applyNumberFormat="1" applyFill="1" applyBorder="1" applyAlignment="1" applyProtection="1">
      <protection locked="0"/>
    </xf>
    <xf numFmtId="3" fontId="0" fillId="2" borderId="36" xfId="0" applyNumberFormat="1" applyFill="1" applyBorder="1" applyAlignment="1">
      <alignment horizontal="right" vertical="center"/>
    </xf>
    <xf numFmtId="3" fontId="0" fillId="2" borderId="35" xfId="0" applyNumberFormat="1" applyFill="1" applyBorder="1" applyAlignment="1">
      <alignment horizontal="right" vertical="center"/>
    </xf>
    <xf numFmtId="3" fontId="0" fillId="2" borderId="37" xfId="0" applyNumberFormat="1" applyFill="1" applyBorder="1" applyAlignment="1">
      <alignment horizontal="right" vertical="center"/>
    </xf>
    <xf numFmtId="49" fontId="35" fillId="2" borderId="0" xfId="0" applyNumberFormat="1" applyFont="1" applyFill="1" applyAlignment="1">
      <alignment horizontal="left"/>
    </xf>
    <xf numFmtId="0" fontId="35" fillId="2" borderId="0" xfId="0" applyFont="1" applyFill="1"/>
    <xf numFmtId="3" fontId="0" fillId="2" borderId="35" xfId="0" applyNumberFormat="1" applyFill="1" applyBorder="1" applyAlignment="1" applyProtection="1">
      <alignment horizontal="right" vertical="center"/>
    </xf>
    <xf numFmtId="0" fontId="0" fillId="2" borderId="38" xfId="0" applyFill="1" applyBorder="1"/>
    <xf numFmtId="0" fontId="0" fillId="2" borderId="26" xfId="0" applyFill="1" applyBorder="1"/>
    <xf numFmtId="168" fontId="0" fillId="0" borderId="16" xfId="0" applyNumberFormat="1" applyFill="1" applyBorder="1" applyAlignment="1" applyProtection="1">
      <protection locked="0"/>
    </xf>
    <xf numFmtId="168" fontId="0" fillId="2" borderId="35" xfId="0" applyNumberFormat="1" applyFill="1" applyBorder="1" applyAlignment="1">
      <alignment horizontal="right" vertical="center"/>
    </xf>
    <xf numFmtId="0" fontId="0" fillId="2" borderId="7" xfId="0" applyFill="1" applyBorder="1"/>
    <xf numFmtId="0" fontId="0" fillId="2" borderId="19" xfId="0" applyFill="1" applyBorder="1"/>
    <xf numFmtId="0" fontId="2" fillId="2" borderId="38" xfId="0" applyFont="1" applyFill="1" applyBorder="1"/>
    <xf numFmtId="0" fontId="1" fillId="2" borderId="38" xfId="0" applyFont="1" applyFill="1" applyBorder="1"/>
    <xf numFmtId="0" fontId="1" fillId="2" borderId="17" xfId="0" applyFont="1" applyFill="1" applyBorder="1"/>
    <xf numFmtId="0" fontId="1" fillId="2" borderId="26" xfId="0" applyFont="1" applyFill="1" applyBorder="1"/>
    <xf numFmtId="49" fontId="2" fillId="2" borderId="17" xfId="0" applyNumberFormat="1" applyFont="1" applyFill="1" applyBorder="1"/>
    <xf numFmtId="0" fontId="2" fillId="2" borderId="0" xfId="0" applyFont="1" applyFill="1" applyBorder="1" applyAlignment="1">
      <alignment horizontal="right" vertical="center"/>
    </xf>
    <xf numFmtId="0" fontId="1" fillId="2" borderId="0" xfId="0" applyFont="1" applyFill="1" applyBorder="1" applyAlignment="1">
      <alignment horizontal="right"/>
    </xf>
    <xf numFmtId="3" fontId="1" fillId="0" borderId="16" xfId="0" applyNumberFormat="1" applyFont="1" applyBorder="1" applyProtection="1">
      <protection locked="0"/>
    </xf>
    <xf numFmtId="1" fontId="1" fillId="2" borderId="0" xfId="0" applyNumberFormat="1" applyFont="1" applyFill="1" applyBorder="1"/>
    <xf numFmtId="0" fontId="2" fillId="2" borderId="0" xfId="0" applyFont="1" applyFill="1" applyBorder="1" applyAlignment="1">
      <alignment horizontal="right"/>
    </xf>
    <xf numFmtId="3" fontId="1" fillId="0" borderId="0" xfId="0" applyNumberFormat="1" applyFont="1"/>
    <xf numFmtId="0" fontId="15" fillId="2" borderId="17" xfId="0" applyFont="1" applyFill="1" applyBorder="1"/>
    <xf numFmtId="3" fontId="2" fillId="2" borderId="16" xfId="0" applyNumberFormat="1" applyFont="1" applyFill="1" applyBorder="1"/>
    <xf numFmtId="0" fontId="1" fillId="2" borderId="23" xfId="0" applyFont="1" applyFill="1" applyBorder="1"/>
    <xf numFmtId="0" fontId="1" fillId="2" borderId="7" xfId="0" applyFont="1" applyFill="1" applyBorder="1" applyAlignment="1">
      <alignment horizontal="right"/>
    </xf>
    <xf numFmtId="0" fontId="1" fillId="2" borderId="7" xfId="0" applyFont="1" applyFill="1" applyBorder="1"/>
    <xf numFmtId="0" fontId="1" fillId="2" borderId="19" xfId="0" applyFont="1" applyFill="1" applyBorder="1"/>
    <xf numFmtId="49" fontId="2" fillId="2" borderId="0" xfId="0" applyNumberFormat="1" applyFont="1" applyFill="1" applyAlignment="1">
      <alignment horizontal="center"/>
    </xf>
    <xf numFmtId="0" fontId="27" fillId="2" borderId="21" xfId="0" applyFont="1" applyFill="1" applyBorder="1" applyAlignment="1">
      <alignment horizontal="center"/>
    </xf>
    <xf numFmtId="0" fontId="26" fillId="2" borderId="21" xfId="0" applyFont="1" applyFill="1" applyBorder="1" applyAlignment="1">
      <alignment horizontal="center"/>
    </xf>
    <xf numFmtId="0" fontId="26" fillId="2" borderId="22" xfId="0" applyFont="1" applyFill="1" applyBorder="1" applyAlignment="1">
      <alignment horizontal="center"/>
    </xf>
    <xf numFmtId="0" fontId="2" fillId="2" borderId="22" xfId="0" applyFont="1" applyFill="1" applyBorder="1" applyAlignment="1">
      <alignment horizontal="center"/>
    </xf>
    <xf numFmtId="0" fontId="2" fillId="2" borderId="22" xfId="0" applyFont="1" applyFill="1" applyBorder="1"/>
    <xf numFmtId="0" fontId="1" fillId="2" borderId="6" xfId="0" applyFont="1" applyFill="1" applyBorder="1"/>
    <xf numFmtId="0" fontId="26" fillId="2" borderId="6" xfId="0" applyFont="1" applyFill="1" applyBorder="1" applyAlignment="1">
      <alignment horizontal="center"/>
    </xf>
    <xf numFmtId="0" fontId="26" fillId="2" borderId="6" xfId="0" applyFont="1" applyFill="1" applyBorder="1"/>
    <xf numFmtId="0" fontId="36" fillId="2" borderId="0" xfId="0" applyFont="1" applyFill="1"/>
    <xf numFmtId="164" fontId="36" fillId="0" borderId="16" xfId="1" applyNumberFormat="1" applyFont="1" applyFill="1" applyBorder="1" applyAlignment="1" applyProtection="1">
      <alignment horizontal="right"/>
      <protection locked="0"/>
    </xf>
    <xf numFmtId="164" fontId="36" fillId="0" borderId="16" xfId="1" applyNumberFormat="1" applyFont="1" applyFill="1" applyBorder="1" applyAlignment="1" applyProtection="1">
      <protection locked="0"/>
    </xf>
    <xf numFmtId="3" fontId="36" fillId="0" borderId="16" xfId="1" applyNumberFormat="1" applyFont="1" applyFill="1" applyBorder="1" applyAlignment="1" applyProtection="1">
      <alignment horizontal="right"/>
      <protection locked="0"/>
    </xf>
    <xf numFmtId="0" fontId="1" fillId="2" borderId="0" xfId="0" applyFont="1" applyFill="1" applyProtection="1"/>
    <xf numFmtId="0" fontId="36" fillId="2" borderId="0" xfId="0" applyNumberFormat="1" applyFont="1" applyFill="1" applyProtection="1"/>
    <xf numFmtId="0" fontId="36" fillId="2" borderId="0" xfId="0" applyFont="1" applyFill="1" applyBorder="1" applyProtection="1"/>
    <xf numFmtId="0" fontId="36" fillId="2" borderId="9" xfId="0" applyFont="1" applyFill="1" applyBorder="1" applyProtection="1"/>
    <xf numFmtId="14" fontId="36" fillId="2" borderId="9" xfId="0" applyNumberFormat="1" applyFont="1" applyFill="1" applyBorder="1" applyAlignment="1" applyProtection="1">
      <alignment horizontal="left"/>
    </xf>
    <xf numFmtId="2" fontId="36" fillId="2" borderId="9" xfId="0" applyNumberFormat="1" applyFont="1" applyFill="1" applyBorder="1" applyProtection="1"/>
    <xf numFmtId="0" fontId="1" fillId="2" borderId="0" xfId="0" applyFont="1" applyFill="1" applyBorder="1" applyProtection="1"/>
    <xf numFmtId="168" fontId="37" fillId="2" borderId="36" xfId="0" applyNumberFormat="1" applyFont="1" applyFill="1" applyBorder="1" applyAlignment="1" applyProtection="1">
      <alignment horizontal="center" vertical="center"/>
    </xf>
    <xf numFmtId="164" fontId="0" fillId="0" borderId="26" xfId="1" applyNumberFormat="1" applyFont="1" applyFill="1" applyBorder="1" applyAlignment="1" applyProtection="1">
      <protection locked="0"/>
    </xf>
    <xf numFmtId="0" fontId="38" fillId="2" borderId="0" xfId="0" applyFont="1" applyFill="1" applyBorder="1" applyAlignment="1" applyProtection="1">
      <alignment horizontal="left"/>
    </xf>
    <xf numFmtId="0" fontId="38" fillId="2" borderId="0" xfId="0" applyFont="1" applyFill="1" applyBorder="1" applyProtection="1"/>
    <xf numFmtId="3" fontId="0" fillId="0" borderId="16" xfId="0" applyNumberFormat="1" applyFill="1" applyBorder="1" applyAlignment="1" applyProtection="1">
      <protection locked="0"/>
    </xf>
    <xf numFmtId="3" fontId="0" fillId="2" borderId="0" xfId="0" applyNumberFormat="1" applyFill="1" applyAlignment="1">
      <alignment horizontal="right"/>
    </xf>
    <xf numFmtId="3" fontId="0" fillId="2" borderId="0" xfId="0" applyNumberFormat="1" applyFill="1"/>
    <xf numFmtId="0" fontId="3" fillId="2" borderId="17" xfId="0" applyFont="1" applyFill="1" applyBorder="1"/>
    <xf numFmtId="49" fontId="3" fillId="2" borderId="17" xfId="0" applyNumberFormat="1" applyFont="1" applyFill="1" applyBorder="1" applyAlignment="1">
      <alignment horizontal="left"/>
    </xf>
    <xf numFmtId="0" fontId="3" fillId="2" borderId="23" xfId="0" applyFont="1" applyFill="1" applyBorder="1"/>
    <xf numFmtId="0" fontId="3" fillId="0" borderId="0" xfId="0" applyFont="1"/>
    <xf numFmtId="0" fontId="2" fillId="2" borderId="14" xfId="0" applyFont="1" applyFill="1" applyBorder="1" applyAlignment="1" applyProtection="1">
      <protection locked="0"/>
    </xf>
    <xf numFmtId="0" fontId="2" fillId="2" borderId="13" xfId="0" applyFont="1" applyFill="1" applyBorder="1" applyAlignment="1"/>
    <xf numFmtId="0" fontId="2" fillId="2" borderId="4" xfId="0" applyFont="1" applyFill="1" applyBorder="1" applyAlignment="1" applyProtection="1">
      <alignment horizontal="left"/>
    </xf>
    <xf numFmtId="0" fontId="2" fillId="2" borderId="13" xfId="0" applyFont="1" applyFill="1" applyBorder="1"/>
    <xf numFmtId="49" fontId="2" fillId="2" borderId="17" xfId="0" applyNumberFormat="1" applyFont="1" applyFill="1" applyBorder="1" applyAlignment="1">
      <alignment horizontal="center"/>
    </xf>
    <xf numFmtId="0" fontId="21" fillId="2" borderId="0" xfId="0" applyFont="1" applyFill="1" applyBorder="1"/>
    <xf numFmtId="0" fontId="3" fillId="2" borderId="15" xfId="0" applyFont="1" applyFill="1" applyBorder="1"/>
    <xf numFmtId="0" fontId="0" fillId="2" borderId="39" xfId="0" applyFill="1" applyBorder="1"/>
    <xf numFmtId="0" fontId="1" fillId="2" borderId="15" xfId="0" applyFont="1" applyFill="1" applyBorder="1"/>
    <xf numFmtId="0" fontId="1" fillId="2" borderId="39" xfId="0" applyFont="1" applyFill="1" applyBorder="1"/>
    <xf numFmtId="14" fontId="36" fillId="2" borderId="0" xfId="0" applyNumberFormat="1" applyFont="1" applyFill="1" applyBorder="1" applyAlignment="1" applyProtection="1">
      <alignment horizontal="left"/>
    </xf>
    <xf numFmtId="2" fontId="36" fillId="2" borderId="0" xfId="0" applyNumberFormat="1" applyFont="1" applyFill="1" applyBorder="1" applyProtection="1"/>
    <xf numFmtId="167" fontId="36" fillId="0" borderId="16" xfId="1" applyNumberFormat="1" applyFont="1" applyFill="1" applyBorder="1" applyAlignment="1" applyProtection="1">
      <alignment horizontal="left"/>
      <protection locked="0"/>
    </xf>
    <xf numFmtId="0" fontId="0" fillId="2" borderId="26" xfId="0" applyFill="1" applyBorder="1" applyAlignment="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1" fillId="2" borderId="0" xfId="0" applyFont="1" applyFill="1" applyBorder="1" applyAlignment="1" applyProtection="1">
      <alignment horizontal="center"/>
    </xf>
    <xf numFmtId="0" fontId="1" fillId="2" borderId="0" xfId="0" applyFont="1" applyFill="1" applyBorder="1" applyAlignment="1" applyProtection="1">
      <alignment horizontal="left"/>
    </xf>
    <xf numFmtId="0" fontId="39" fillId="2" borderId="0" xfId="0" applyFont="1" applyFill="1" applyBorder="1" applyAlignment="1" applyProtection="1">
      <alignment horizontal="left"/>
    </xf>
    <xf numFmtId="166" fontId="11" fillId="2" borderId="16" xfId="0" applyNumberFormat="1" applyFont="1" applyFill="1" applyBorder="1" applyAlignment="1" applyProtection="1">
      <alignment horizontal="right"/>
      <protection locked="0"/>
    </xf>
    <xf numFmtId="166" fontId="0" fillId="2" borderId="6" xfId="0" applyNumberFormat="1" applyFill="1" applyBorder="1" applyAlignment="1" applyProtection="1">
      <alignment horizontal="right"/>
      <protection locked="0"/>
    </xf>
    <xf numFmtId="166" fontId="2" fillId="2" borderId="3" xfId="1" applyNumberFormat="1" applyFont="1" applyFill="1" applyBorder="1" applyAlignment="1" applyProtection="1"/>
    <xf numFmtId="49" fontId="8" fillId="2" borderId="26" xfId="0" applyNumberFormat="1" applyFont="1" applyFill="1" applyBorder="1" applyAlignment="1" applyProtection="1">
      <alignment horizontal="center"/>
    </xf>
    <xf numFmtId="166" fontId="2" fillId="2" borderId="6" xfId="0" applyNumberFormat="1" applyFont="1" applyFill="1" applyBorder="1" applyAlignment="1" applyProtection="1"/>
    <xf numFmtId="3" fontId="7" fillId="2" borderId="8" xfId="0" applyNumberFormat="1" applyFont="1" applyFill="1" applyBorder="1" applyAlignment="1" applyProtection="1">
      <alignment horizontal="left"/>
    </xf>
    <xf numFmtId="166" fontId="2" fillId="4" borderId="16" xfId="0" applyNumberFormat="1" applyFont="1" applyFill="1" applyBorder="1" applyAlignment="1" applyProtection="1">
      <protection locked="0"/>
    </xf>
    <xf numFmtId="164" fontId="15" fillId="2" borderId="7" xfId="1" applyNumberFormat="1" applyFont="1" applyFill="1" applyBorder="1" applyAlignment="1">
      <alignment horizontal="right"/>
    </xf>
    <xf numFmtId="166" fontId="2" fillId="2" borderId="41" xfId="0" applyNumberFormat="1" applyFont="1" applyFill="1" applyBorder="1" applyAlignment="1"/>
    <xf numFmtId="166" fontId="1" fillId="2" borderId="8" xfId="0" applyNumberFormat="1" applyFont="1" applyFill="1" applyBorder="1" applyAlignment="1" applyProtection="1">
      <protection locked="0"/>
    </xf>
    <xf numFmtId="10" fontId="2" fillId="2" borderId="6" xfId="0" applyNumberFormat="1" applyFont="1" applyFill="1" applyBorder="1" applyAlignment="1" applyProtection="1"/>
    <xf numFmtId="9" fontId="2" fillId="2" borderId="6" xfId="0" applyNumberFormat="1" applyFont="1" applyFill="1" applyBorder="1" applyAlignment="1" applyProtection="1"/>
    <xf numFmtId="9" fontId="2" fillId="2" borderId="26" xfId="0" applyNumberFormat="1" applyFont="1" applyFill="1" applyBorder="1" applyAlignment="1" applyProtection="1">
      <protection locked="0"/>
    </xf>
    <xf numFmtId="166" fontId="2" fillId="2" borderId="19" xfId="0" applyNumberFormat="1" applyFont="1" applyFill="1" applyBorder="1" applyAlignment="1"/>
    <xf numFmtId="166" fontId="2" fillId="2" borderId="16" xfId="0" applyNumberFormat="1" applyFont="1" applyFill="1" applyBorder="1" applyAlignment="1"/>
    <xf numFmtId="166" fontId="1" fillId="2" borderId="6" xfId="0" applyNumberFormat="1" applyFont="1" applyFill="1" applyBorder="1" applyAlignment="1" applyProtection="1">
      <protection locked="0"/>
    </xf>
    <xf numFmtId="166" fontId="2" fillId="2" borderId="3" xfId="1" applyNumberFormat="1" applyFont="1" applyFill="1" applyBorder="1" applyAlignment="1" applyProtection="1">
      <protection locked="0"/>
    </xf>
    <xf numFmtId="0" fontId="1" fillId="2" borderId="0" xfId="0" applyFont="1" applyFill="1" applyBorder="1" applyAlignment="1" applyProtection="1">
      <alignment horizontal="center"/>
      <protection locked="0"/>
    </xf>
    <xf numFmtId="164" fontId="40" fillId="2" borderId="7" xfId="1" applyNumberFormat="1" applyFont="1" applyFill="1" applyBorder="1" applyAlignment="1">
      <alignment horizontal="right"/>
    </xf>
    <xf numFmtId="164" fontId="27" fillId="0" borderId="16" xfId="1" applyNumberFormat="1" applyFont="1" applyFill="1" applyBorder="1" applyAlignment="1" applyProtection="1">
      <alignment horizontal="left"/>
      <protection locked="0"/>
    </xf>
    <xf numFmtId="164" fontId="27" fillId="0" borderId="16" xfId="1" applyNumberFormat="1" applyFont="1" applyFill="1" applyBorder="1" applyAlignment="1" applyProtection="1">
      <protection locked="0"/>
    </xf>
    <xf numFmtId="0" fontId="1" fillId="2" borderId="0" xfId="0" applyFont="1" applyFill="1" applyAlignment="1" applyProtection="1">
      <alignment vertical="center"/>
    </xf>
    <xf numFmtId="0" fontId="0" fillId="0" borderId="16" xfId="0" applyFill="1" applyBorder="1" applyAlignment="1" applyProtection="1">
      <alignment horizontal="center" vertical="center"/>
      <protection locked="0"/>
    </xf>
    <xf numFmtId="169" fontId="31" fillId="2" borderId="16" xfId="0" applyNumberFormat="1" applyFont="1" applyFill="1" applyBorder="1" applyAlignment="1" applyProtection="1">
      <alignment vertical="center"/>
    </xf>
    <xf numFmtId="169" fontId="31" fillId="2" borderId="0" xfId="0" applyNumberFormat="1" applyFont="1" applyFill="1" applyBorder="1" applyAlignment="1" applyProtection="1">
      <alignment vertical="center"/>
    </xf>
    <xf numFmtId="169" fontId="4" fillId="2" borderId="0" xfId="0" applyNumberFormat="1" applyFont="1" applyFill="1" applyBorder="1" applyAlignment="1" applyProtection="1"/>
    <xf numFmtId="9" fontId="41" fillId="2" borderId="16" xfId="0" applyNumberFormat="1" applyFont="1" applyFill="1" applyBorder="1" applyAlignment="1" applyProtection="1">
      <alignment vertical="center"/>
    </xf>
    <xf numFmtId="3" fontId="42" fillId="2" borderId="0" xfId="0" applyNumberFormat="1" applyFont="1" applyFill="1" applyBorder="1" applyAlignment="1" applyProtection="1"/>
    <xf numFmtId="3" fontId="48" fillId="2" borderId="0" xfId="0" applyNumberFormat="1" applyFont="1" applyFill="1" applyBorder="1" applyAlignment="1" applyProtection="1">
      <alignment horizontal="right"/>
    </xf>
    <xf numFmtId="3" fontId="49" fillId="2" borderId="0" xfId="0" applyNumberFormat="1" applyFont="1" applyFill="1" applyBorder="1" applyAlignment="1" applyProtection="1"/>
    <xf numFmtId="3" fontId="48" fillId="2" borderId="0" xfId="0" applyNumberFormat="1" applyFont="1" applyFill="1" applyBorder="1" applyAlignment="1" applyProtection="1">
      <alignment horizontal="left"/>
    </xf>
    <xf numFmtId="0" fontId="50" fillId="2" borderId="0" xfId="0" applyFont="1" applyFill="1" applyBorder="1" applyAlignment="1" applyProtection="1">
      <alignment horizontal="center"/>
    </xf>
    <xf numFmtId="0" fontId="50" fillId="2" borderId="0" xfId="0" applyFont="1" applyFill="1" applyBorder="1" applyProtection="1"/>
    <xf numFmtId="9" fontId="27" fillId="2" borderId="0" xfId="0" applyNumberFormat="1" applyFont="1" applyFill="1" applyBorder="1" applyAlignment="1" applyProtection="1">
      <alignment horizontal="left"/>
    </xf>
    <xf numFmtId="0" fontId="51" fillId="2" borderId="0" xfId="0" applyFont="1" applyFill="1" applyBorder="1" applyAlignment="1" applyProtection="1">
      <alignment horizontal="center"/>
    </xf>
    <xf numFmtId="9" fontId="51" fillId="2" borderId="0" xfId="0" applyNumberFormat="1" applyFont="1" applyFill="1" applyBorder="1" applyAlignment="1" applyProtection="1">
      <alignment horizontal="center"/>
    </xf>
    <xf numFmtId="3" fontId="52" fillId="2" borderId="0" xfId="0" applyNumberFormat="1" applyFont="1" applyFill="1" applyBorder="1" applyAlignment="1" applyProtection="1">
      <alignment vertical="center"/>
      <protection locked="0"/>
    </xf>
    <xf numFmtId="3" fontId="53" fillId="6" borderId="16" xfId="0" applyNumberFormat="1" applyFont="1" applyFill="1" applyBorder="1" applyAlignment="1" applyProtection="1">
      <alignment vertical="center"/>
      <protection locked="0"/>
    </xf>
    <xf numFmtId="3" fontId="53" fillId="2" borderId="0" xfId="0" applyNumberFormat="1" applyFont="1" applyFill="1" applyBorder="1" applyAlignment="1" applyProtection="1"/>
    <xf numFmtId="3" fontId="49" fillId="4" borderId="16" xfId="0" applyNumberFormat="1" applyFont="1" applyFill="1" applyBorder="1" applyAlignment="1" applyProtection="1">
      <alignment vertical="center"/>
      <protection locked="0"/>
    </xf>
    <xf numFmtId="3" fontId="54" fillId="2" borderId="0" xfId="0" applyNumberFormat="1" applyFont="1" applyFill="1" applyBorder="1" applyAlignment="1" applyProtection="1">
      <alignment horizontal="center"/>
    </xf>
    <xf numFmtId="3" fontId="53" fillId="2" borderId="0" xfId="0" applyNumberFormat="1" applyFont="1" applyFill="1" applyBorder="1" applyAlignment="1" applyProtection="1">
      <alignment vertical="center"/>
      <protection locked="0"/>
    </xf>
    <xf numFmtId="3" fontId="49" fillId="2" borderId="0" xfId="0" applyNumberFormat="1" applyFont="1" applyFill="1" applyBorder="1" applyAlignment="1" applyProtection="1">
      <alignment vertical="center"/>
      <protection locked="0"/>
    </xf>
    <xf numFmtId="3" fontId="52" fillId="2" borderId="0" xfId="0" applyNumberFormat="1" applyFont="1" applyFill="1" applyBorder="1" applyAlignment="1" applyProtection="1"/>
    <xf numFmtId="3" fontId="4" fillId="2" borderId="0" xfId="0" applyNumberFormat="1" applyFont="1" applyFill="1" applyBorder="1" applyAlignment="1" applyProtection="1">
      <alignment horizontal="center"/>
    </xf>
    <xf numFmtId="3" fontId="49" fillId="2" borderId="16" xfId="0" applyNumberFormat="1" applyFont="1" applyFill="1" applyBorder="1" applyAlignment="1" applyProtection="1">
      <alignment vertical="center"/>
    </xf>
    <xf numFmtId="0" fontId="49" fillId="2" borderId="0" xfId="0" applyFont="1" applyFill="1" applyBorder="1" applyProtection="1"/>
    <xf numFmtId="0" fontId="42" fillId="2" borderId="0" xfId="0" applyFont="1" applyFill="1" applyBorder="1" applyProtection="1"/>
    <xf numFmtId="3" fontId="48" fillId="2" borderId="0" xfId="0" applyNumberFormat="1" applyFont="1" applyFill="1" applyBorder="1" applyAlignment="1" applyProtection="1"/>
    <xf numFmtId="0" fontId="50" fillId="0" borderId="0" xfId="0" applyFont="1"/>
    <xf numFmtId="164" fontId="27" fillId="0" borderId="16" xfId="1" applyNumberFormat="1" applyFont="1" applyFill="1" applyBorder="1" applyAlignment="1" applyProtection="1">
      <alignment horizontal="center"/>
      <protection locked="0"/>
    </xf>
    <xf numFmtId="0" fontId="0" fillId="2" borderId="14" xfId="0" applyFill="1" applyBorder="1" applyProtection="1">
      <protection locked="0"/>
    </xf>
    <xf numFmtId="0" fontId="0" fillId="2" borderId="13" xfId="0" applyFill="1" applyBorder="1" applyProtection="1">
      <protection locked="0"/>
    </xf>
    <xf numFmtId="0" fontId="2" fillId="2" borderId="13" xfId="0" applyFont="1" applyFill="1" applyBorder="1" applyProtection="1">
      <protection locked="0"/>
    </xf>
    <xf numFmtId="166" fontId="0" fillId="2" borderId="13" xfId="0" applyNumberFormat="1" applyFill="1" applyBorder="1" applyProtection="1">
      <protection locked="0"/>
    </xf>
    <xf numFmtId="0" fontId="0" fillId="2" borderId="28" xfId="0" applyFill="1" applyBorder="1" applyProtection="1">
      <protection locked="0"/>
    </xf>
    <xf numFmtId="0" fontId="44" fillId="0" borderId="0" xfId="0" applyFont="1" applyProtection="1">
      <protection locked="0"/>
    </xf>
    <xf numFmtId="0" fontId="0" fillId="2" borderId="4" xfId="0" applyFill="1" applyBorder="1" applyProtection="1">
      <protection locked="0"/>
    </xf>
    <xf numFmtId="0" fontId="0" fillId="2" borderId="0" xfId="0" applyFill="1" applyBorder="1" applyProtection="1">
      <protection locked="0"/>
    </xf>
    <xf numFmtId="0" fontId="2" fillId="2" borderId="0" xfId="0" applyFont="1" applyFill="1" applyBorder="1" applyAlignment="1" applyProtection="1">
      <alignment horizontal="center"/>
    </xf>
    <xf numFmtId="166" fontId="0" fillId="2" borderId="0" xfId="0" applyNumberFormat="1" applyFill="1" applyBorder="1" applyProtection="1">
      <protection locked="0"/>
    </xf>
    <xf numFmtId="0" fontId="0" fillId="2" borderId="18" xfId="0" applyFill="1" applyBorder="1" applyProtection="1">
      <protection locked="0"/>
    </xf>
    <xf numFmtId="166" fontId="0" fillId="2" borderId="0" xfId="0" applyNumberFormat="1" applyFill="1" applyBorder="1"/>
    <xf numFmtId="0" fontId="2" fillId="2" borderId="20" xfId="0" applyFont="1" applyFill="1" applyBorder="1" applyAlignment="1">
      <alignment vertical="center"/>
    </xf>
    <xf numFmtId="166" fontId="2" fillId="2" borderId="16" xfId="0" applyNumberFormat="1" applyFont="1" applyFill="1" applyBorder="1" applyAlignment="1">
      <alignment horizontal="center" vertical="center" wrapText="1"/>
    </xf>
    <xf numFmtId="0" fontId="2" fillId="2" borderId="42" xfId="0" applyFont="1" applyFill="1" applyBorder="1"/>
    <xf numFmtId="166" fontId="0" fillId="3" borderId="20" xfId="0" applyNumberFormat="1" applyFill="1" applyBorder="1" applyAlignment="1"/>
    <xf numFmtId="166" fontId="0" fillId="3" borderId="9" xfId="0" applyNumberFormat="1" applyFill="1" applyBorder="1" applyAlignment="1"/>
    <xf numFmtId="170" fontId="0" fillId="3" borderId="8" xfId="0" applyNumberFormat="1" applyFill="1" applyBorder="1" applyAlignment="1"/>
    <xf numFmtId="166" fontId="0" fillId="0" borderId="22" xfId="0" applyNumberFormat="1" applyFill="1" applyBorder="1" applyAlignment="1" applyProtection="1">
      <protection locked="0"/>
    </xf>
    <xf numFmtId="166" fontId="0" fillId="2" borderId="22" xfId="0" applyNumberFormat="1" applyFill="1" applyBorder="1" applyAlignment="1"/>
    <xf numFmtId="0" fontId="0" fillId="2" borderId="42" xfId="0" applyFill="1" applyBorder="1"/>
    <xf numFmtId="166" fontId="0" fillId="3" borderId="20" xfId="0" applyNumberFormat="1" applyFill="1" applyBorder="1" applyAlignment="1" applyProtection="1">
      <protection locked="0"/>
    </xf>
    <xf numFmtId="166" fontId="0" fillId="3" borderId="9" xfId="0" applyNumberFormat="1" applyFill="1" applyBorder="1" applyAlignment="1" applyProtection="1">
      <protection locked="0"/>
    </xf>
    <xf numFmtId="166" fontId="0" fillId="3" borderId="8" xfId="0" applyNumberFormat="1" applyFill="1" applyBorder="1" applyAlignment="1"/>
    <xf numFmtId="166" fontId="0" fillId="0" borderId="6" xfId="0" applyNumberFormat="1" applyFill="1" applyBorder="1" applyAlignment="1" applyProtection="1">
      <protection locked="0"/>
    </xf>
    <xf numFmtId="166" fontId="0" fillId="2" borderId="6" xfId="0" applyNumberFormat="1" applyFill="1" applyBorder="1" applyAlignment="1"/>
    <xf numFmtId="0" fontId="0" fillId="2" borderId="8" xfId="0" applyFill="1" applyBorder="1"/>
    <xf numFmtId="166" fontId="0" fillId="0" borderId="16" xfId="0" applyNumberFormat="1" applyFill="1" applyBorder="1" applyProtection="1">
      <protection locked="0"/>
    </xf>
    <xf numFmtId="166" fontId="0" fillId="2" borderId="20" xfId="0" applyNumberFormat="1" applyFill="1" applyBorder="1"/>
    <xf numFmtId="166" fontId="0" fillId="2" borderId="16" xfId="0" applyNumberFormat="1" applyFill="1" applyBorder="1" applyAlignment="1"/>
    <xf numFmtId="166" fontId="0" fillId="2" borderId="15" xfId="0" applyNumberFormat="1" applyFill="1" applyBorder="1"/>
    <xf numFmtId="166" fontId="2" fillId="2" borderId="5" xfId="0" applyNumberFormat="1" applyFont="1" applyFill="1" applyBorder="1" applyAlignment="1">
      <alignment vertical="center"/>
    </xf>
    <xf numFmtId="166" fontId="2" fillId="3" borderId="43" xfId="0" applyNumberFormat="1" applyFont="1" applyFill="1" applyBorder="1" applyAlignment="1">
      <alignment vertical="center"/>
    </xf>
    <xf numFmtId="166" fontId="0" fillId="3" borderId="23" xfId="0" applyNumberFormat="1" applyFill="1" applyBorder="1" applyAlignment="1"/>
    <xf numFmtId="166" fontId="0" fillId="3" borderId="7" xfId="0" applyNumberFormat="1" applyFill="1" applyBorder="1" applyAlignment="1"/>
    <xf numFmtId="170" fontId="0" fillId="3" borderId="19" xfId="0" applyNumberFormat="1" applyFill="1" applyBorder="1" applyAlignment="1"/>
    <xf numFmtId="166" fontId="0" fillId="2" borderId="21" xfId="0" applyNumberFormat="1" applyFill="1" applyBorder="1" applyAlignment="1"/>
    <xf numFmtId="166" fontId="0" fillId="0" borderId="21" xfId="0" applyNumberFormat="1" applyFill="1" applyBorder="1" applyProtection="1">
      <protection locked="0"/>
    </xf>
    <xf numFmtId="166" fontId="0" fillId="0" borderId="21" xfId="0" applyNumberFormat="1" applyFill="1" applyBorder="1" applyAlignment="1" applyProtection="1">
      <protection locked="0"/>
    </xf>
    <xf numFmtId="0" fontId="2" fillId="2" borderId="38" xfId="0" applyFont="1" applyFill="1" applyBorder="1" applyAlignment="1">
      <alignment vertical="center"/>
    </xf>
    <xf numFmtId="0" fontId="0" fillId="2" borderId="2" xfId="0" applyFill="1" applyBorder="1"/>
    <xf numFmtId="0" fontId="0" fillId="2" borderId="1" xfId="0" applyFill="1" applyBorder="1"/>
    <xf numFmtId="166" fontId="0" fillId="2" borderId="1" xfId="0" applyNumberFormat="1" applyFill="1" applyBorder="1"/>
    <xf numFmtId="0" fontId="0" fillId="2" borderId="25" xfId="0" applyFill="1" applyBorder="1"/>
    <xf numFmtId="0" fontId="0" fillId="0" borderId="0" xfId="0" applyBorder="1"/>
    <xf numFmtId="166" fontId="0" fillId="0" borderId="0" xfId="0" applyNumberFormat="1"/>
    <xf numFmtId="166" fontId="0" fillId="2" borderId="13" xfId="0" applyNumberFormat="1" applyFill="1" applyBorder="1" applyAlignment="1"/>
    <xf numFmtId="0" fontId="0" fillId="2" borderId="28" xfId="0" applyFill="1" applyBorder="1" applyAlignment="1"/>
    <xf numFmtId="0" fontId="0" fillId="2" borderId="18" xfId="0" applyFill="1" applyBorder="1" applyAlignment="1"/>
    <xf numFmtId="0" fontId="2" fillId="2" borderId="18" xfId="0" applyFont="1" applyFill="1" applyBorder="1" applyAlignment="1"/>
    <xf numFmtId="0" fontId="2" fillId="2" borderId="15" xfId="0" applyFont="1" applyFill="1" applyBorder="1" applyAlignment="1">
      <alignment vertical="center"/>
    </xf>
    <xf numFmtId="0" fontId="2" fillId="2" borderId="42" xfId="0" applyFont="1" applyFill="1" applyBorder="1" applyAlignment="1">
      <alignment vertical="center"/>
    </xf>
    <xf numFmtId="0" fontId="2" fillId="2" borderId="17" xfId="0" applyFont="1" applyFill="1" applyBorder="1" applyAlignment="1"/>
    <xf numFmtId="0" fontId="2" fillId="2" borderId="8" xfId="0" applyFont="1" applyFill="1" applyBorder="1" applyAlignment="1"/>
    <xf numFmtId="0" fontId="0" fillId="3" borderId="23" xfId="0" applyFill="1" applyBorder="1" applyAlignment="1"/>
    <xf numFmtId="0" fontId="0" fillId="3" borderId="7" xfId="0" applyFill="1" applyBorder="1" applyAlignment="1"/>
    <xf numFmtId="166" fontId="0" fillId="3" borderId="19" xfId="0" applyNumberFormat="1" applyFill="1" applyBorder="1" applyAlignment="1"/>
    <xf numFmtId="0" fontId="0" fillId="2" borderId="42" xfId="0" applyFill="1" applyBorder="1" applyAlignment="1"/>
    <xf numFmtId="166" fontId="2" fillId="2" borderId="44" xfId="0" applyNumberFormat="1" applyFont="1" applyFill="1" applyBorder="1" applyAlignment="1">
      <alignment vertical="center"/>
    </xf>
    <xf numFmtId="166" fontId="2" fillId="3" borderId="45" xfId="0" applyNumberFormat="1" applyFont="1" applyFill="1" applyBorder="1" applyAlignment="1">
      <alignment vertical="center"/>
    </xf>
    <xf numFmtId="166" fontId="2" fillId="2" borderId="46" xfId="0" applyNumberFormat="1" applyFont="1" applyFill="1" applyBorder="1" applyAlignment="1">
      <alignment vertical="center"/>
    </xf>
    <xf numFmtId="0" fontId="2" fillId="2" borderId="15" xfId="0" applyFont="1" applyFill="1" applyBorder="1" applyAlignment="1"/>
    <xf numFmtId="166" fontId="0" fillId="3" borderId="22" xfId="0" applyNumberFormat="1" applyFill="1" applyBorder="1" applyAlignment="1"/>
    <xf numFmtId="166" fontId="0" fillId="3" borderId="16" xfId="0" applyNumberFormat="1" applyFill="1" applyBorder="1" applyAlignment="1"/>
    <xf numFmtId="166" fontId="0" fillId="0" borderId="17" xfId="0" applyNumberFormat="1" applyFill="1" applyBorder="1" applyAlignment="1" applyProtection="1">
      <protection locked="0"/>
    </xf>
    <xf numFmtId="166" fontId="2" fillId="2" borderId="47" xfId="0" applyNumberFormat="1" applyFont="1" applyFill="1" applyBorder="1" applyAlignment="1">
      <alignment vertical="center"/>
    </xf>
    <xf numFmtId="166" fontId="2" fillId="3" borderId="48" xfId="0" applyNumberFormat="1" applyFont="1" applyFill="1" applyBorder="1" applyAlignment="1">
      <alignment vertical="center"/>
    </xf>
    <xf numFmtId="166" fontId="2" fillId="2" borderId="24" xfId="0" applyNumberFormat="1" applyFont="1" applyFill="1" applyBorder="1" applyAlignment="1">
      <alignment vertical="center"/>
    </xf>
    <xf numFmtId="166" fontId="2" fillId="2" borderId="0" xfId="0" applyNumberFormat="1" applyFont="1" applyFill="1" applyBorder="1" applyAlignment="1">
      <alignment vertical="center"/>
    </xf>
    <xf numFmtId="0" fontId="2" fillId="2" borderId="47" xfId="0" applyFont="1" applyFill="1" applyBorder="1" applyAlignment="1">
      <alignment vertical="center"/>
    </xf>
    <xf numFmtId="0" fontId="2" fillId="2" borderId="49" xfId="0" applyFont="1" applyFill="1" applyBorder="1" applyAlignment="1">
      <alignment vertical="center"/>
    </xf>
    <xf numFmtId="166" fontId="2" fillId="2" borderId="48" xfId="0" applyNumberFormat="1" applyFont="1" applyFill="1" applyBorder="1" applyAlignment="1">
      <alignment vertical="center"/>
    </xf>
    <xf numFmtId="0" fontId="2" fillId="2" borderId="42" xfId="0" applyFont="1" applyFill="1" applyBorder="1" applyAlignment="1"/>
    <xf numFmtId="166" fontId="2" fillId="2" borderId="43" xfId="0" applyNumberFormat="1" applyFont="1" applyFill="1" applyBorder="1" applyAlignment="1">
      <alignment vertical="center"/>
    </xf>
    <xf numFmtId="166" fontId="0" fillId="2" borderId="1" xfId="0" applyNumberFormat="1" applyFill="1" applyBorder="1" applyAlignment="1"/>
    <xf numFmtId="166" fontId="0" fillId="0" borderId="0" xfId="0" applyNumberFormat="1" applyAlignment="1"/>
    <xf numFmtId="166" fontId="2" fillId="2" borderId="21" xfId="0" applyNumberFormat="1" applyFont="1" applyFill="1" applyBorder="1" applyAlignment="1">
      <alignment vertical="center" wrapText="1"/>
    </xf>
    <xf numFmtId="166" fontId="0" fillId="0" borderId="20" xfId="0" applyNumberFormat="1" applyFill="1" applyBorder="1" applyAlignment="1" applyProtection="1">
      <protection locked="0"/>
    </xf>
    <xf numFmtId="166" fontId="0" fillId="0" borderId="15" xfId="0" applyNumberFormat="1" applyFill="1" applyBorder="1" applyAlignment="1" applyProtection="1">
      <protection locked="0"/>
    </xf>
    <xf numFmtId="0" fontId="2" fillId="2" borderId="23" xfId="0" applyFont="1" applyFill="1" applyBorder="1" applyAlignment="1">
      <alignment vertical="center"/>
    </xf>
    <xf numFmtId="0" fontId="2" fillId="2" borderId="17" xfId="0" applyFont="1" applyFill="1" applyBorder="1" applyAlignment="1">
      <alignment vertical="center"/>
    </xf>
    <xf numFmtId="0" fontId="2" fillId="2" borderId="39" xfId="0" applyFont="1" applyFill="1" applyBorder="1" applyAlignment="1">
      <alignment vertical="center"/>
    </xf>
    <xf numFmtId="166" fontId="2" fillId="0" borderId="21" xfId="0" applyNumberFormat="1" applyFont="1" applyFill="1" applyBorder="1" applyAlignment="1" applyProtection="1">
      <alignment vertical="center" wrapText="1"/>
      <protection locked="0"/>
    </xf>
    <xf numFmtId="0" fontId="2" fillId="2" borderId="19" xfId="0" applyFont="1" applyFill="1" applyBorder="1" applyAlignment="1">
      <alignment vertical="center"/>
    </xf>
    <xf numFmtId="166" fontId="2" fillId="3" borderId="6" xfId="0" applyNumberFormat="1" applyFont="1" applyFill="1" applyBorder="1" applyAlignment="1">
      <alignment vertical="center" wrapText="1"/>
    </xf>
    <xf numFmtId="0" fontId="0" fillId="3" borderId="20" xfId="0" applyFill="1" applyBorder="1" applyAlignment="1"/>
    <xf numFmtId="0" fontId="0" fillId="3" borderId="9" xfId="0" applyFill="1" applyBorder="1" applyAlignment="1"/>
    <xf numFmtId="166" fontId="0" fillId="3" borderId="38" xfId="0" applyNumberFormat="1" applyFill="1" applyBorder="1" applyAlignment="1"/>
    <xf numFmtId="166" fontId="0" fillId="3" borderId="39" xfId="0" applyNumberFormat="1" applyFill="1" applyBorder="1" applyAlignment="1"/>
    <xf numFmtId="166" fontId="0" fillId="0" borderId="23" xfId="0" applyNumberFormat="1" applyFill="1" applyBorder="1" applyAlignment="1" applyProtection="1">
      <protection locked="0"/>
    </xf>
    <xf numFmtId="166" fontId="0" fillId="3" borderId="15" xfId="0" applyNumberFormat="1" applyFill="1" applyBorder="1" applyAlignment="1"/>
    <xf numFmtId="9" fontId="0" fillId="0" borderId="15" xfId="2" applyFont="1" applyFill="1" applyBorder="1" applyAlignment="1" applyProtection="1">
      <protection locked="0"/>
    </xf>
    <xf numFmtId="166" fontId="2" fillId="2" borderId="22" xfId="0" applyNumberFormat="1" applyFont="1" applyFill="1" applyBorder="1" applyAlignment="1">
      <alignment vertical="center"/>
    </xf>
    <xf numFmtId="0" fontId="2" fillId="2" borderId="16" xfId="0" applyFont="1" applyFill="1" applyBorder="1" applyAlignment="1">
      <alignment vertical="center" wrapText="1"/>
    </xf>
    <xf numFmtId="166" fontId="2" fillId="0" borderId="50" xfId="0" applyNumberFormat="1" applyFont="1" applyFill="1" applyBorder="1" applyAlignment="1" applyProtection="1">
      <alignment vertical="center"/>
      <protection locked="0"/>
    </xf>
    <xf numFmtId="166" fontId="2" fillId="0" borderId="48" xfId="0" applyNumberFormat="1" applyFont="1" applyFill="1" applyBorder="1" applyAlignment="1" applyProtection="1">
      <alignment vertical="center"/>
      <protection locked="0"/>
    </xf>
    <xf numFmtId="166" fontId="2" fillId="0" borderId="24" xfId="0" applyNumberFormat="1" applyFont="1" applyFill="1" applyBorder="1" applyAlignment="1" applyProtection="1">
      <alignment vertical="center"/>
      <protection locked="0"/>
    </xf>
    <xf numFmtId="0" fontId="2" fillId="2" borderId="16" xfId="0" applyFont="1" applyFill="1" applyBorder="1" applyAlignment="1">
      <alignment vertical="center"/>
    </xf>
    <xf numFmtId="166" fontId="2" fillId="2" borderId="16" xfId="0" applyNumberFormat="1" applyFont="1" applyFill="1" applyBorder="1" applyAlignment="1">
      <alignment wrapText="1"/>
    </xf>
    <xf numFmtId="166" fontId="2" fillId="0" borderId="16" xfId="0" applyNumberFormat="1" applyFont="1" applyFill="1" applyBorder="1" applyAlignment="1" applyProtection="1">
      <alignment wrapText="1"/>
      <protection locked="0"/>
    </xf>
    <xf numFmtId="0" fontId="0" fillId="2" borderId="14" xfId="0" applyFill="1" applyBorder="1"/>
    <xf numFmtId="0" fontId="0" fillId="2" borderId="13" xfId="0" applyFill="1" applyBorder="1"/>
    <xf numFmtId="164" fontId="45" fillId="2" borderId="13" xfId="1" applyNumberFormat="1" applyFont="1" applyFill="1" applyBorder="1"/>
    <xf numFmtId="171" fontId="0" fillId="2" borderId="13" xfId="0" applyNumberFormat="1" applyFill="1" applyBorder="1"/>
    <xf numFmtId="164" fontId="45" fillId="2" borderId="13" xfId="1" applyNumberFormat="1" applyFont="1" applyFill="1" applyBorder="1" applyAlignment="1">
      <alignment horizontal="center"/>
    </xf>
    <xf numFmtId="164" fontId="45" fillId="2" borderId="28" xfId="1" applyNumberFormat="1" applyFont="1" applyFill="1" applyBorder="1"/>
    <xf numFmtId="164" fontId="45" fillId="2" borderId="0" xfId="1" applyNumberFormat="1" applyFont="1" applyFill="1" applyBorder="1"/>
    <xf numFmtId="171" fontId="0" fillId="2" borderId="0" xfId="0" applyNumberFormat="1" applyFill="1" applyBorder="1"/>
    <xf numFmtId="164" fontId="45" fillId="2" borderId="0" xfId="1" applyNumberFormat="1" applyFont="1" applyFill="1" applyBorder="1" applyAlignment="1">
      <alignment horizontal="center"/>
    </xf>
    <xf numFmtId="164" fontId="45" fillId="2" borderId="18" xfId="1" applyNumberFormat="1" applyFont="1" applyFill="1" applyBorder="1"/>
    <xf numFmtId="166" fontId="2" fillId="2" borderId="51" xfId="0" applyNumberFormat="1" applyFont="1" applyFill="1" applyBorder="1" applyAlignment="1">
      <alignment vertical="center" wrapText="1"/>
    </xf>
    <xf numFmtId="166" fontId="2" fillId="2" borderId="52" xfId="0" applyNumberFormat="1" applyFont="1" applyFill="1" applyBorder="1" applyAlignment="1">
      <alignment vertical="center" wrapText="1"/>
    </xf>
    <xf numFmtId="166" fontId="2" fillId="2" borderId="52" xfId="0" applyNumberFormat="1" applyFont="1" applyFill="1" applyBorder="1" applyAlignment="1">
      <alignment horizontal="center" vertical="center" wrapText="1"/>
    </xf>
    <xf numFmtId="166" fontId="2" fillId="2" borderId="53" xfId="0" applyNumberFormat="1" applyFont="1" applyFill="1" applyBorder="1" applyAlignment="1">
      <alignment vertical="center" wrapText="1"/>
    </xf>
    <xf numFmtId="166" fontId="2" fillId="2" borderId="18" xfId="0" applyNumberFormat="1" applyFont="1" applyFill="1" applyBorder="1" applyAlignment="1">
      <alignment vertical="center" wrapText="1"/>
    </xf>
    <xf numFmtId="0" fontId="2" fillId="2" borderId="54" xfId="0" applyFont="1" applyFill="1" applyBorder="1"/>
    <xf numFmtId="164" fontId="2" fillId="2" borderId="55" xfId="1" applyNumberFormat="1" applyFont="1" applyFill="1" applyBorder="1"/>
    <xf numFmtId="164" fontId="2" fillId="2" borderId="55" xfId="1" applyNumberFormat="1" applyFont="1" applyFill="1" applyBorder="1" applyAlignment="1">
      <alignment horizontal="center"/>
    </xf>
    <xf numFmtId="164" fontId="2" fillId="2" borderId="18" xfId="1" applyNumberFormat="1" applyFont="1" applyFill="1" applyBorder="1"/>
    <xf numFmtId="164" fontId="2" fillId="2" borderId="0" xfId="1" applyNumberFormat="1" applyFont="1" applyFill="1" applyBorder="1"/>
    <xf numFmtId="171" fontId="2" fillId="2" borderId="0" xfId="1" applyNumberFormat="1" applyFont="1" applyFill="1" applyBorder="1"/>
    <xf numFmtId="164" fontId="2" fillId="2" borderId="0" xfId="1" applyNumberFormat="1" applyFont="1" applyFill="1" applyBorder="1" applyAlignment="1">
      <alignment horizontal="center"/>
    </xf>
    <xf numFmtId="166" fontId="2" fillId="2" borderId="56" xfId="0" applyNumberFormat="1" applyFont="1" applyFill="1" applyBorder="1" applyAlignment="1">
      <alignment vertical="center" wrapText="1"/>
    </xf>
    <xf numFmtId="166" fontId="2" fillId="2" borderId="57" xfId="0" applyNumberFormat="1" applyFont="1" applyFill="1" applyBorder="1" applyAlignment="1">
      <alignment vertical="center" wrapText="1"/>
    </xf>
    <xf numFmtId="166" fontId="2" fillId="2" borderId="57" xfId="0" applyNumberFormat="1" applyFont="1" applyFill="1" applyBorder="1" applyAlignment="1">
      <alignment horizontal="center" vertical="center" wrapText="1"/>
    </xf>
    <xf numFmtId="166" fontId="2" fillId="2" borderId="58" xfId="0" applyNumberFormat="1" applyFont="1" applyFill="1" applyBorder="1" applyAlignment="1">
      <alignment vertical="center" wrapText="1"/>
    </xf>
    <xf numFmtId="0" fontId="0" fillId="2" borderId="59" xfId="0" applyFill="1" applyBorder="1"/>
    <xf numFmtId="166" fontId="45" fillId="0" borderId="16" xfId="1" applyNumberFormat="1" applyFont="1" applyFill="1" applyBorder="1" applyProtection="1">
      <protection locked="0"/>
    </xf>
    <xf numFmtId="0" fontId="0" fillId="2" borderId="16" xfId="0" applyFill="1" applyBorder="1"/>
    <xf numFmtId="10" fontId="45" fillId="2" borderId="16" xfId="2" applyNumberFormat="1" applyFont="1" applyFill="1" applyBorder="1" applyAlignment="1">
      <alignment horizontal="center"/>
    </xf>
    <xf numFmtId="166" fontId="45" fillId="2" borderId="16" xfId="2" applyNumberFormat="1" applyFont="1" applyFill="1" applyBorder="1"/>
    <xf numFmtId="166" fontId="45" fillId="2" borderId="16" xfId="1" applyNumberFormat="1" applyFont="1" applyFill="1" applyBorder="1"/>
    <xf numFmtId="9" fontId="45" fillId="2" borderId="16" xfId="2" applyFont="1" applyFill="1" applyBorder="1"/>
    <xf numFmtId="166" fontId="0" fillId="2" borderId="60" xfId="0" applyNumberFormat="1" applyFill="1" applyBorder="1"/>
    <xf numFmtId="166" fontId="0" fillId="2" borderId="18" xfId="0" applyNumberFormat="1" applyFill="1" applyBorder="1"/>
    <xf numFmtId="166" fontId="0" fillId="2" borderId="16" xfId="0" applyNumberFormat="1" applyFill="1" applyBorder="1"/>
    <xf numFmtId="0" fontId="0" fillId="2" borderId="54" xfId="0" applyFill="1" applyBorder="1"/>
    <xf numFmtId="166" fontId="0" fillId="2" borderId="55" xfId="0" applyNumberFormat="1" applyFill="1" applyBorder="1"/>
    <xf numFmtId="166" fontId="0" fillId="2" borderId="61" xfId="0" applyNumberFormat="1" applyFill="1" applyBorder="1"/>
    <xf numFmtId="164" fontId="45" fillId="2" borderId="1" xfId="1" applyNumberFormat="1" applyFont="1" applyFill="1" applyBorder="1"/>
    <xf numFmtId="171" fontId="0" fillId="2" borderId="1" xfId="0" applyNumberFormat="1" applyFill="1" applyBorder="1"/>
    <xf numFmtId="0" fontId="0" fillId="2" borderId="1" xfId="0" applyFill="1" applyBorder="1" applyAlignment="1">
      <alignment horizontal="center"/>
    </xf>
    <xf numFmtId="164" fontId="45" fillId="0" borderId="0" xfId="1" applyNumberFormat="1" applyFont="1"/>
    <xf numFmtId="171" fontId="0" fillId="0" borderId="0" xfId="0" applyNumberFormat="1"/>
    <xf numFmtId="0" fontId="0" fillId="0" borderId="0" xfId="0" applyAlignment="1">
      <alignment horizontal="center"/>
    </xf>
    <xf numFmtId="164" fontId="45" fillId="0" borderId="0" xfId="1" applyNumberFormat="1" applyFont="1" applyAlignment="1">
      <alignment horizontal="center"/>
    </xf>
    <xf numFmtId="166" fontId="0" fillId="2" borderId="13" xfId="0" applyNumberFormat="1" applyFill="1" applyBorder="1"/>
    <xf numFmtId="0" fontId="0" fillId="2" borderId="28" xfId="0" applyFill="1" applyBorder="1"/>
    <xf numFmtId="3" fontId="2" fillId="2" borderId="21" xfId="0" applyNumberFormat="1" applyFont="1" applyFill="1" applyBorder="1" applyAlignment="1">
      <alignment vertical="center" wrapText="1"/>
    </xf>
    <xf numFmtId="166" fontId="2" fillId="3" borderId="20" xfId="0" applyNumberFormat="1" applyFont="1" applyFill="1" applyBorder="1" applyAlignment="1">
      <alignment vertical="center" wrapText="1"/>
    </xf>
    <xf numFmtId="3" fontId="0" fillId="2" borderId="6" xfId="0" applyNumberFormat="1" applyFill="1" applyBorder="1" applyAlignment="1"/>
    <xf numFmtId="164" fontId="0" fillId="2" borderId="13" xfId="1" applyNumberFormat="1" applyFont="1" applyFill="1" applyBorder="1"/>
    <xf numFmtId="164" fontId="0" fillId="2" borderId="0" xfId="1" applyNumberFormat="1" applyFont="1" applyFill="1" applyBorder="1"/>
    <xf numFmtId="0" fontId="5" fillId="2" borderId="4" xfId="0" applyFont="1" applyFill="1" applyBorder="1"/>
    <xf numFmtId="0" fontId="5" fillId="2" borderId="0" xfId="0" applyFont="1" applyFill="1" applyBorder="1"/>
    <xf numFmtId="0" fontId="5" fillId="2" borderId="0" xfId="0" applyFont="1" applyFill="1" applyBorder="1" applyAlignment="1">
      <alignment horizontal="left"/>
    </xf>
    <xf numFmtId="164" fontId="5" fillId="2" borderId="0" xfId="1" applyNumberFormat="1" applyFont="1" applyFill="1" applyBorder="1" applyAlignment="1">
      <alignment horizontal="left"/>
    </xf>
    <xf numFmtId="164" fontId="46" fillId="2" borderId="0" xfId="1" applyNumberFormat="1" applyFont="1" applyFill="1" applyBorder="1" applyAlignment="1">
      <alignment horizontal="left"/>
    </xf>
    <xf numFmtId="164" fontId="46" fillId="2" borderId="0" xfId="1" applyNumberFormat="1" applyFont="1" applyFill="1" applyBorder="1"/>
    <xf numFmtId="0" fontId="46" fillId="2" borderId="18" xfId="0" applyFont="1" applyFill="1" applyBorder="1"/>
    <xf numFmtId="0" fontId="46" fillId="0" borderId="0" xfId="0" applyFont="1"/>
    <xf numFmtId="0" fontId="46" fillId="2" borderId="4" xfId="0" applyFont="1" applyFill="1" applyBorder="1"/>
    <xf numFmtId="0" fontId="5" fillId="2" borderId="5" xfId="0" applyFont="1" applyFill="1" applyBorder="1"/>
    <xf numFmtId="0" fontId="5" fillId="2" borderId="48" xfId="0" applyFont="1" applyFill="1" applyBorder="1"/>
    <xf numFmtId="164" fontId="5" fillId="2" borderId="48" xfId="1" applyNumberFormat="1" applyFont="1" applyFill="1" applyBorder="1"/>
    <xf numFmtId="164" fontId="5" fillId="2" borderId="24" xfId="1" applyNumberFormat="1" applyFont="1" applyFill="1" applyBorder="1"/>
    <xf numFmtId="0" fontId="2" fillId="2" borderId="6" xfId="0" applyFont="1" applyFill="1" applyBorder="1"/>
    <xf numFmtId="164" fontId="0" fillId="2" borderId="6" xfId="1" applyNumberFormat="1" applyFont="1" applyFill="1" applyBorder="1"/>
    <xf numFmtId="0" fontId="2" fillId="2" borderId="16" xfId="0" applyFont="1" applyFill="1" applyBorder="1"/>
    <xf numFmtId="164" fontId="0" fillId="2" borderId="16" xfId="1" applyNumberFormat="1" applyFont="1" applyFill="1" applyBorder="1"/>
    <xf numFmtId="164" fontId="2" fillId="2" borderId="16" xfId="1" applyNumberFormat="1" applyFont="1" applyFill="1" applyBorder="1"/>
    <xf numFmtId="0" fontId="5" fillId="2" borderId="16" xfId="0" applyFont="1" applyFill="1" applyBorder="1"/>
    <xf numFmtId="164" fontId="5" fillId="2" borderId="16" xfId="1" applyNumberFormat="1" applyFont="1" applyFill="1" applyBorder="1"/>
    <xf numFmtId="0" fontId="2" fillId="2" borderId="1" xfId="0" applyFont="1" applyFill="1" applyBorder="1"/>
    <xf numFmtId="164" fontId="0" fillId="2" borderId="1" xfId="1" applyNumberFormat="1" applyFont="1" applyFill="1" applyBorder="1"/>
    <xf numFmtId="0" fontId="2" fillId="0" borderId="0" xfId="0" applyFont="1"/>
    <xf numFmtId="164" fontId="0" fillId="0" borderId="0" xfId="1" applyNumberFormat="1" applyFont="1"/>
    <xf numFmtId="0" fontId="0" fillId="2" borderId="39" xfId="0" applyFill="1" applyBorder="1" applyProtection="1">
      <protection locked="0"/>
    </xf>
    <xf numFmtId="0" fontId="1" fillId="2" borderId="0" xfId="0" applyFont="1" applyFill="1" applyBorder="1" applyProtection="1">
      <protection locked="0"/>
    </xf>
    <xf numFmtId="166" fontId="1" fillId="2" borderId="0" xfId="0" applyNumberFormat="1" applyFont="1" applyFill="1" applyBorder="1" applyProtection="1">
      <protection locked="0"/>
    </xf>
    <xf numFmtId="0" fontId="0" fillId="2" borderId="26" xfId="0" applyFill="1" applyBorder="1" applyProtection="1">
      <protection locked="0"/>
    </xf>
    <xf numFmtId="166" fontId="1" fillId="2" borderId="0" xfId="0" applyNumberFormat="1" applyFont="1" applyFill="1" applyBorder="1"/>
    <xf numFmtId="0" fontId="2" fillId="2" borderId="39" xfId="0" applyFont="1" applyFill="1" applyBorder="1"/>
    <xf numFmtId="166" fontId="2" fillId="2" borderId="0" xfId="0" applyNumberFormat="1" applyFont="1" applyFill="1" applyBorder="1"/>
    <xf numFmtId="0" fontId="2" fillId="2" borderId="8" xfId="0" applyFont="1" applyFill="1" applyBorder="1"/>
    <xf numFmtId="0" fontId="1" fillId="2" borderId="19" xfId="0" applyFont="1" applyFill="1" applyBorder="1" applyAlignment="1"/>
    <xf numFmtId="166" fontId="2" fillId="2" borderId="5" xfId="0" applyNumberFormat="1" applyFont="1" applyFill="1" applyBorder="1"/>
    <xf numFmtId="0" fontId="2" fillId="2" borderId="39" xfId="0" applyFont="1" applyFill="1" applyBorder="1" applyAlignment="1">
      <alignment horizontal="right"/>
    </xf>
    <xf numFmtId="166" fontId="2" fillId="3" borderId="9" xfId="0" applyNumberFormat="1" applyFont="1" applyFill="1" applyBorder="1" applyAlignment="1"/>
    <xf numFmtId="166" fontId="2" fillId="3" borderId="8" xfId="0" applyNumberFormat="1" applyFont="1" applyFill="1" applyBorder="1" applyAlignment="1"/>
    <xf numFmtId="0" fontId="2" fillId="2" borderId="8" xfId="0" applyFont="1" applyFill="1" applyBorder="1" applyAlignment="1">
      <alignment horizontal="right"/>
    </xf>
    <xf numFmtId="0" fontId="2" fillId="2" borderId="7" xfId="0" applyFont="1" applyFill="1" applyBorder="1"/>
    <xf numFmtId="166" fontId="2" fillId="2" borderId="16" xfId="0" applyNumberFormat="1" applyFont="1" applyFill="1" applyBorder="1"/>
    <xf numFmtId="0" fontId="1" fillId="0" borderId="0" xfId="0" applyFont="1" applyFill="1" applyProtection="1">
      <protection locked="0"/>
    </xf>
    <xf numFmtId="0" fontId="16" fillId="0" borderId="0" xfId="0" applyFont="1" applyFill="1" applyProtection="1">
      <protection locked="0"/>
    </xf>
    <xf numFmtId="173" fontId="7" fillId="2" borderId="0" xfId="0" applyNumberFormat="1" applyFont="1" applyFill="1" applyBorder="1" applyAlignment="1" applyProtection="1">
      <alignment horizontal="left"/>
    </xf>
    <xf numFmtId="166" fontId="7" fillId="2" borderId="0" xfId="0" applyNumberFormat="1" applyFont="1" applyFill="1" applyBorder="1" applyAlignment="1" applyProtection="1">
      <alignment horizontal="left"/>
    </xf>
    <xf numFmtId="166" fontId="7" fillId="2" borderId="0" xfId="0" applyNumberFormat="1" applyFont="1" applyFill="1" applyBorder="1" applyProtection="1"/>
    <xf numFmtId="0" fontId="2" fillId="0" borderId="0" xfId="0" applyFont="1" applyFill="1"/>
    <xf numFmtId="166" fontId="10" fillId="2" borderId="0" xfId="0" applyNumberFormat="1" applyFont="1" applyFill="1" applyBorder="1" applyProtection="1"/>
    <xf numFmtId="0" fontId="1" fillId="0" borderId="0" xfId="0" applyFont="1" applyFill="1"/>
    <xf numFmtId="166" fontId="7" fillId="2" borderId="15" xfId="0" applyNumberFormat="1" applyFont="1" applyFill="1" applyBorder="1" applyAlignment="1" applyProtection="1">
      <alignment horizontal="left"/>
    </xf>
    <xf numFmtId="0" fontId="2" fillId="2" borderId="9" xfId="0" applyFont="1" applyFill="1" applyBorder="1" applyAlignment="1">
      <alignment horizontal="center"/>
    </xf>
    <xf numFmtId="166" fontId="7" fillId="2" borderId="21" xfId="0" applyNumberFormat="1" applyFont="1" applyFill="1" applyBorder="1" applyAlignment="1" applyProtection="1">
      <alignment horizontal="center"/>
    </xf>
    <xf numFmtId="166" fontId="7" fillId="2" borderId="23" xfId="0" applyNumberFormat="1" applyFont="1" applyFill="1" applyBorder="1" applyAlignment="1" applyProtection="1">
      <alignment horizontal="left"/>
    </xf>
    <xf numFmtId="166" fontId="7" fillId="2" borderId="6" xfId="0" applyNumberFormat="1" applyFont="1" applyFill="1" applyBorder="1" applyAlignment="1" applyProtection="1">
      <alignment horizontal="left"/>
    </xf>
    <xf numFmtId="166" fontId="7" fillId="2" borderId="22" xfId="0" applyNumberFormat="1" applyFont="1" applyFill="1" applyBorder="1" applyAlignment="1" applyProtection="1">
      <alignment horizontal="center" wrapText="1"/>
    </xf>
    <xf numFmtId="166" fontId="7" fillId="2" borderId="17" xfId="0" applyNumberFormat="1" applyFont="1" applyFill="1" applyBorder="1" applyAlignment="1" applyProtection="1">
      <alignment horizontal="center" wrapText="1"/>
    </xf>
    <xf numFmtId="166" fontId="7" fillId="2" borderId="6" xfId="0" applyNumberFormat="1" applyFont="1" applyFill="1" applyBorder="1" applyAlignment="1" applyProtection="1">
      <alignment horizontal="center"/>
    </xf>
    <xf numFmtId="0" fontId="1" fillId="0" borderId="0" xfId="0" applyFont="1" applyFill="1" applyAlignment="1"/>
    <xf numFmtId="166" fontId="10" fillId="2" borderId="6" xfId="0" applyNumberFormat="1" applyFont="1" applyFill="1" applyBorder="1" applyAlignment="1" applyProtection="1">
      <alignment horizontal="left"/>
    </xf>
    <xf numFmtId="3" fontId="7" fillId="0" borderId="16" xfId="0" applyNumberFormat="1" applyFont="1" applyFill="1" applyBorder="1" applyProtection="1">
      <protection locked="0"/>
    </xf>
    <xf numFmtId="3" fontId="7" fillId="2" borderId="6" xfId="0" applyNumberFormat="1" applyFont="1" applyFill="1" applyBorder="1" applyAlignment="1" applyProtection="1"/>
    <xf numFmtId="0" fontId="1" fillId="2" borderId="16" xfId="0" applyFont="1" applyFill="1" applyBorder="1"/>
    <xf numFmtId="166" fontId="10" fillId="2" borderId="16" xfId="0" applyNumberFormat="1" applyFont="1" applyFill="1" applyBorder="1" applyAlignment="1" applyProtection="1">
      <alignment horizontal="left"/>
    </xf>
    <xf numFmtId="3" fontId="1" fillId="2" borderId="0" xfId="0" applyNumberFormat="1" applyFont="1" applyFill="1" applyBorder="1"/>
    <xf numFmtId="3" fontId="10" fillId="2" borderId="0" xfId="0" applyNumberFormat="1" applyFont="1" applyFill="1" applyBorder="1" applyProtection="1"/>
    <xf numFmtId="0" fontId="1" fillId="0" borderId="0" xfId="0" applyFont="1" applyFill="1" applyBorder="1"/>
    <xf numFmtId="0" fontId="2" fillId="2" borderId="3" xfId="0" applyFont="1" applyFill="1" applyBorder="1"/>
    <xf numFmtId="166" fontId="10" fillId="2" borderId="47" xfId="0" applyNumberFormat="1" applyFont="1" applyFill="1" applyBorder="1" applyAlignment="1" applyProtection="1">
      <alignment horizontal="left"/>
    </xf>
    <xf numFmtId="3" fontId="6" fillId="2" borderId="3" xfId="0" applyNumberFormat="1" applyFont="1" applyFill="1" applyBorder="1" applyProtection="1"/>
    <xf numFmtId="0" fontId="5" fillId="2" borderId="3" xfId="0" applyFont="1" applyFill="1" applyBorder="1"/>
    <xf numFmtId="166" fontId="6" fillId="2" borderId="47" xfId="0" applyNumberFormat="1" applyFont="1" applyFill="1" applyBorder="1" applyAlignment="1" applyProtection="1">
      <alignment horizontal="left"/>
    </xf>
    <xf numFmtId="166" fontId="6" fillId="2" borderId="49" xfId="0" applyNumberFormat="1" applyFont="1" applyFill="1" applyBorder="1" applyProtection="1"/>
    <xf numFmtId="166" fontId="6" fillId="2" borderId="3" xfId="0" applyNumberFormat="1" applyFont="1" applyFill="1" applyBorder="1" applyProtection="1"/>
    <xf numFmtId="0" fontId="5" fillId="0" borderId="0" xfId="0" applyFont="1" applyFill="1"/>
    <xf numFmtId="166" fontId="6" fillId="2" borderId="0" xfId="0" applyNumberFormat="1" applyFont="1" applyFill="1" applyBorder="1" applyAlignment="1" applyProtection="1">
      <alignment horizontal="left"/>
    </xf>
    <xf numFmtId="166" fontId="6" fillId="2" borderId="0" xfId="0" applyNumberFormat="1" applyFont="1" applyFill="1" applyBorder="1" applyProtection="1"/>
    <xf numFmtId="166" fontId="1" fillId="0" borderId="0" xfId="0" applyNumberFormat="1" applyFont="1" applyFill="1"/>
    <xf numFmtId="0" fontId="2" fillId="0" borderId="0" xfId="0" applyFont="1" applyFill="1" applyBorder="1"/>
    <xf numFmtId="166" fontId="10" fillId="2" borderId="16" xfId="0" applyNumberFormat="1" applyFont="1" applyFill="1" applyBorder="1" applyAlignment="1" applyProtection="1">
      <alignment horizontal="center"/>
    </xf>
    <xf numFmtId="3" fontId="10" fillId="0" borderId="16" xfId="0" applyNumberFormat="1" applyFont="1" applyFill="1" applyBorder="1" applyProtection="1">
      <protection locked="0"/>
    </xf>
    <xf numFmtId="3" fontId="7" fillId="2" borderId="16" xfId="0" applyNumberFormat="1" applyFont="1" applyFill="1" applyBorder="1" applyProtection="1"/>
    <xf numFmtId="3" fontId="7" fillId="2" borderId="5" xfId="0" applyNumberFormat="1" applyFont="1" applyFill="1" applyBorder="1" applyProtection="1"/>
    <xf numFmtId="166" fontId="10" fillId="2" borderId="0" xfId="0" applyNumberFormat="1" applyFont="1" applyFill="1" applyBorder="1" applyAlignment="1" applyProtection="1">
      <alignment horizontal="left"/>
    </xf>
    <xf numFmtId="171" fontId="0" fillId="2" borderId="0" xfId="0" applyNumberFormat="1" applyFill="1" applyBorder="1" applyProtection="1">
      <protection locked="0"/>
    </xf>
    <xf numFmtId="9" fontId="45" fillId="2" borderId="0" xfId="2" applyFont="1" applyFill="1" applyBorder="1" applyProtection="1">
      <protection locked="0"/>
    </xf>
    <xf numFmtId="9" fontId="45" fillId="2" borderId="0" xfId="2" applyFont="1" applyFill="1" applyBorder="1"/>
    <xf numFmtId="9" fontId="2" fillId="2" borderId="0" xfId="2" applyFont="1" applyFill="1" applyBorder="1"/>
    <xf numFmtId="9" fontId="2" fillId="2" borderId="16" xfId="2" applyFont="1" applyFill="1" applyBorder="1" applyAlignment="1">
      <alignment vertical="center" wrapText="1"/>
    </xf>
    <xf numFmtId="171" fontId="2" fillId="2" borderId="16" xfId="0" applyNumberFormat="1" applyFont="1" applyFill="1" applyBorder="1" applyAlignment="1">
      <alignment vertical="center" wrapText="1"/>
    </xf>
    <xf numFmtId="3" fontId="0" fillId="4" borderId="16" xfId="0" applyNumberFormat="1" applyFill="1" applyBorder="1" applyProtection="1">
      <protection locked="0"/>
    </xf>
    <xf numFmtId="3" fontId="45" fillId="4" borderId="16" xfId="1" applyNumberFormat="1" applyFont="1" applyFill="1" applyBorder="1" applyProtection="1">
      <protection locked="0"/>
    </xf>
    <xf numFmtId="9" fontId="2" fillId="2" borderId="16" xfId="2" applyFont="1" applyFill="1" applyBorder="1"/>
    <xf numFmtId="166" fontId="0" fillId="4" borderId="16" xfId="0" applyNumberFormat="1" applyFill="1" applyBorder="1" applyProtection="1">
      <protection locked="0"/>
    </xf>
    <xf numFmtId="164" fontId="1" fillId="2" borderId="16" xfId="1" applyNumberFormat="1" applyFont="1" applyFill="1" applyBorder="1"/>
    <xf numFmtId="166" fontId="2" fillId="3" borderId="21" xfId="0" applyNumberFormat="1" applyFont="1" applyFill="1" applyBorder="1" applyAlignment="1">
      <alignment vertical="center" wrapText="1"/>
    </xf>
    <xf numFmtId="9" fontId="2" fillId="2" borderId="16" xfId="0" applyNumberFormat="1" applyFont="1" applyFill="1" applyBorder="1"/>
    <xf numFmtId="3" fontId="2" fillId="3" borderId="21" xfId="0" applyNumberFormat="1" applyFont="1" applyFill="1" applyBorder="1" applyAlignment="1">
      <alignment vertical="center" wrapText="1"/>
    </xf>
    <xf numFmtId="164" fontId="5" fillId="2" borderId="0" xfId="1" applyNumberFormat="1" applyFont="1" applyFill="1" applyBorder="1"/>
    <xf numFmtId="0" fontId="2" fillId="2" borderId="16" xfId="0" applyFont="1" applyFill="1" applyBorder="1" applyAlignment="1">
      <alignment wrapText="1"/>
    </xf>
    <xf numFmtId="9" fontId="45" fillId="0" borderId="0" xfId="2" applyFont="1"/>
    <xf numFmtId="0" fontId="1" fillId="0" borderId="0" xfId="0" applyFont="1" applyAlignment="1"/>
    <xf numFmtId="0" fontId="2" fillId="0" borderId="0" xfId="0" applyFont="1" applyAlignment="1"/>
    <xf numFmtId="0" fontId="1" fillId="7" borderId="0" xfId="0" applyFont="1" applyFill="1"/>
    <xf numFmtId="0" fontId="2" fillId="2" borderId="0" xfId="0" applyFont="1" applyFill="1" applyAlignment="1">
      <alignment vertical="center"/>
    </xf>
    <xf numFmtId="0" fontId="26" fillId="2" borderId="22" xfId="0" applyFont="1" applyFill="1" applyBorder="1" applyAlignment="1">
      <alignment horizontal="center" vertical="center" wrapText="1"/>
    </xf>
    <xf numFmtId="167" fontId="27" fillId="0" borderId="16" xfId="1" applyNumberFormat="1" applyFont="1" applyFill="1" applyBorder="1" applyAlignment="1" applyProtection="1">
      <alignment horizontal="left"/>
      <protection locked="0"/>
    </xf>
    <xf numFmtId="168" fontId="26" fillId="2" borderId="16" xfId="0" applyNumberFormat="1" applyFont="1" applyFill="1" applyBorder="1" applyAlignment="1" applyProtection="1">
      <alignment horizontal="center" vertical="center"/>
    </xf>
    <xf numFmtId="3" fontId="27" fillId="0" borderId="16" xfId="1" applyNumberFormat="1" applyFont="1" applyFill="1" applyBorder="1" applyAlignment="1" applyProtection="1">
      <alignment horizontal="right"/>
      <protection locked="0"/>
    </xf>
    <xf numFmtId="164" fontId="1" fillId="0" borderId="0" xfId="0" applyNumberFormat="1" applyFont="1"/>
    <xf numFmtId="0" fontId="27" fillId="2" borderId="0" xfId="0" applyNumberFormat="1" applyFont="1" applyFill="1" applyProtection="1"/>
    <xf numFmtId="0" fontId="27" fillId="2" borderId="9" xfId="0" applyFont="1" applyFill="1" applyBorder="1" applyProtection="1"/>
    <xf numFmtId="14" fontId="27" fillId="2" borderId="9" xfId="0" applyNumberFormat="1" applyFont="1" applyFill="1" applyBorder="1" applyAlignment="1" applyProtection="1">
      <alignment horizontal="left"/>
    </xf>
    <xf numFmtId="14" fontId="27" fillId="2" borderId="0" xfId="0" applyNumberFormat="1" applyFont="1" applyFill="1" applyBorder="1" applyAlignment="1" applyProtection="1">
      <alignment horizontal="left"/>
    </xf>
    <xf numFmtId="2" fontId="27" fillId="2" borderId="9" xfId="0" applyNumberFormat="1" applyFont="1" applyFill="1" applyBorder="1" applyProtection="1"/>
    <xf numFmtId="2" fontId="27" fillId="2" borderId="0" xfId="0" applyNumberFormat="1" applyFont="1" applyFill="1" applyBorder="1" applyProtection="1"/>
    <xf numFmtId="0" fontId="2" fillId="2" borderId="0" xfId="0" applyFont="1" applyFill="1" applyAlignment="1">
      <alignment horizontal="center" vertical="center"/>
    </xf>
    <xf numFmtId="0" fontId="1" fillId="8" borderId="0" xfId="0" applyFont="1" applyFill="1"/>
    <xf numFmtId="14" fontId="27" fillId="9" borderId="0" xfId="0" applyNumberFormat="1" applyFont="1" applyFill="1" applyBorder="1" applyAlignment="1" applyProtection="1">
      <alignment horizontal="left"/>
    </xf>
    <xf numFmtId="0" fontId="1" fillId="9" borderId="0" xfId="0" applyFont="1" applyFill="1"/>
    <xf numFmtId="0" fontId="26" fillId="9" borderId="22" xfId="0" applyFont="1" applyFill="1" applyBorder="1" applyAlignment="1">
      <alignment horizontal="center"/>
    </xf>
    <xf numFmtId="167" fontId="27" fillId="9" borderId="0" xfId="1" applyNumberFormat="1" applyFont="1" applyFill="1" applyBorder="1" applyAlignment="1" applyProtection="1">
      <alignment horizontal="left"/>
      <protection locked="0"/>
    </xf>
    <xf numFmtId="3" fontId="27" fillId="0" borderId="16" xfId="1" applyNumberFormat="1" applyFont="1" applyFill="1" applyBorder="1" applyAlignment="1" applyProtection="1">
      <alignment horizontal="center" vertical="center"/>
      <protection locked="0"/>
    </xf>
    <xf numFmtId="0" fontId="27" fillId="2" borderId="9" xfId="0" applyFont="1" applyFill="1" applyBorder="1" applyAlignment="1" applyProtection="1">
      <alignment horizontal="center" vertical="center"/>
    </xf>
    <xf numFmtId="49" fontId="2" fillId="2" borderId="0" xfId="0" applyNumberFormat="1" applyFont="1" applyFill="1" applyAlignment="1">
      <alignment vertical="center"/>
    </xf>
    <xf numFmtId="168" fontId="27" fillId="2" borderId="0" xfId="0" applyNumberFormat="1" applyFont="1" applyFill="1"/>
    <xf numFmtId="168" fontId="27" fillId="2" borderId="9" xfId="0" applyNumberFormat="1" applyFont="1" applyFill="1" applyBorder="1" applyProtection="1"/>
    <xf numFmtId="168" fontId="27" fillId="2" borderId="0" xfId="0" applyNumberFormat="1" applyFont="1" applyFill="1" applyBorder="1" applyProtection="1"/>
    <xf numFmtId="0" fontId="1" fillId="2" borderId="0" xfId="0" applyFont="1" applyFill="1" applyAlignment="1">
      <alignment vertical="center"/>
    </xf>
    <xf numFmtId="0" fontId="27" fillId="2" borderId="0" xfId="0" applyFont="1" applyFill="1" applyAlignment="1">
      <alignment vertical="center"/>
    </xf>
    <xf numFmtId="0" fontId="1" fillId="0" borderId="0" xfId="0" applyFont="1" applyAlignment="1">
      <alignment vertical="center"/>
    </xf>
    <xf numFmtId="0" fontId="26" fillId="2" borderId="0" xfId="0" applyNumberFormat="1" applyFont="1" applyFill="1" applyAlignment="1" applyProtection="1">
      <alignment horizontal="left" vertical="center"/>
    </xf>
    <xf numFmtId="0" fontId="26" fillId="2" borderId="0" xfId="0" applyFont="1" applyFill="1" applyBorder="1" applyAlignment="1">
      <alignment horizontal="center"/>
    </xf>
    <xf numFmtId="0" fontId="26" fillId="2" borderId="0" xfId="0" applyFont="1" applyFill="1" applyBorder="1"/>
    <xf numFmtId="164" fontId="26" fillId="0" borderId="16" xfId="1" applyNumberFormat="1" applyFont="1" applyFill="1" applyBorder="1" applyAlignment="1" applyProtection="1">
      <alignment horizontal="left" vertical="center"/>
      <protection locked="0"/>
    </xf>
    <xf numFmtId="0" fontId="27" fillId="9" borderId="9" xfId="0" applyFont="1" applyFill="1" applyBorder="1" applyProtection="1"/>
    <xf numFmtId="164" fontId="27" fillId="9" borderId="16" xfId="1" applyNumberFormat="1" applyFont="1" applyFill="1" applyBorder="1" applyAlignment="1" applyProtection="1">
      <alignment horizontal="center"/>
      <protection locked="0"/>
    </xf>
    <xf numFmtId="174" fontId="26" fillId="0" borderId="16" xfId="1" applyNumberFormat="1" applyFont="1" applyFill="1" applyBorder="1" applyAlignment="1" applyProtection="1">
      <alignment vertical="center"/>
    </xf>
    <xf numFmtId="0" fontId="2" fillId="2" borderId="15" xfId="0" applyFont="1" applyFill="1" applyBorder="1" applyProtection="1">
      <protection locked="0"/>
    </xf>
    <xf numFmtId="0" fontId="1" fillId="2" borderId="38" xfId="0" applyFont="1" applyFill="1" applyBorder="1" applyProtection="1">
      <protection locked="0"/>
    </xf>
    <xf numFmtId="166" fontId="1" fillId="2" borderId="38" xfId="0" applyNumberFormat="1" applyFont="1" applyFill="1" applyBorder="1" applyProtection="1">
      <protection locked="0"/>
    </xf>
    <xf numFmtId="0" fontId="2" fillId="2" borderId="0" xfId="0" applyFont="1" applyFill="1" applyBorder="1" applyProtection="1">
      <protection locked="0"/>
    </xf>
    <xf numFmtId="0" fontId="2" fillId="2" borderId="17" xfId="0" applyFont="1" applyFill="1" applyBorder="1" applyProtection="1">
      <protection locked="0"/>
    </xf>
    <xf numFmtId="0" fontId="2" fillId="0" borderId="16" xfId="0" applyFont="1" applyFill="1" applyBorder="1" applyProtection="1">
      <protection locked="0"/>
    </xf>
    <xf numFmtId="166" fontId="2" fillId="2" borderId="39" xfId="0" applyNumberFormat="1" applyFont="1" applyFill="1" applyBorder="1" applyAlignment="1">
      <alignment horizontal="right"/>
    </xf>
    <xf numFmtId="166" fontId="2" fillId="2" borderId="21" xfId="0" applyNumberFormat="1" applyFont="1" applyFill="1" applyBorder="1" applyAlignment="1">
      <alignment horizontal="right"/>
    </xf>
    <xf numFmtId="166" fontId="1" fillId="3" borderId="20" xfId="0" applyNumberFormat="1" applyFont="1" applyFill="1" applyBorder="1" applyAlignment="1"/>
    <xf numFmtId="166" fontId="1" fillId="3" borderId="9" xfId="0" applyNumberFormat="1" applyFont="1" applyFill="1" applyBorder="1" applyAlignment="1"/>
    <xf numFmtId="166" fontId="1" fillId="3" borderId="8" xfId="0" applyNumberFormat="1" applyFont="1" applyFill="1" applyBorder="1" applyAlignment="1"/>
    <xf numFmtId="0" fontId="1" fillId="2" borderId="8" xfId="0" applyFont="1" applyFill="1" applyBorder="1"/>
    <xf numFmtId="166" fontId="1" fillId="0" borderId="16" xfId="0" applyNumberFormat="1" applyFont="1" applyBorder="1" applyAlignment="1" applyProtection="1">
      <protection locked="0"/>
    </xf>
    <xf numFmtId="9" fontId="2" fillId="3" borderId="20" xfId="2" applyFont="1" applyFill="1" applyBorder="1" applyAlignment="1"/>
    <xf numFmtId="172" fontId="1" fillId="2" borderId="6" xfId="2" applyNumberFormat="1" applyFont="1" applyFill="1" applyBorder="1" applyAlignment="1"/>
    <xf numFmtId="166" fontId="2" fillId="2" borderId="6" xfId="0" applyNumberFormat="1" applyFont="1" applyFill="1" applyBorder="1" applyAlignment="1"/>
    <xf numFmtId="172" fontId="1" fillId="2" borderId="16" xfId="2" applyNumberFormat="1" applyFont="1" applyFill="1" applyBorder="1"/>
    <xf numFmtId="166" fontId="2" fillId="2" borderId="48" xfId="0" applyNumberFormat="1" applyFont="1" applyFill="1" applyBorder="1"/>
    <xf numFmtId="166" fontId="2" fillId="2" borderId="7" xfId="0" applyNumberFormat="1" applyFont="1" applyFill="1" applyBorder="1"/>
    <xf numFmtId="0" fontId="0" fillId="2" borderId="62" xfId="0" applyFill="1" applyBorder="1"/>
    <xf numFmtId="1" fontId="0" fillId="0" borderId="0" xfId="0" applyNumberFormat="1"/>
    <xf numFmtId="164" fontId="55" fillId="2" borderId="38" xfId="1" applyNumberFormat="1" applyFont="1" applyFill="1" applyBorder="1" applyAlignment="1"/>
    <xf numFmtId="0" fontId="55" fillId="2" borderId="38" xfId="0" applyFont="1" applyFill="1" applyBorder="1" applyAlignment="1"/>
    <xf numFmtId="0" fontId="55" fillId="2" borderId="39" xfId="0" applyFont="1" applyFill="1" applyBorder="1" applyAlignment="1"/>
    <xf numFmtId="0" fontId="55" fillId="0" borderId="0" xfId="0" applyFont="1"/>
    <xf numFmtId="164" fontId="55" fillId="2" borderId="0" xfId="1" applyNumberFormat="1" applyFont="1" applyFill="1" applyBorder="1" applyAlignment="1"/>
    <xf numFmtId="0" fontId="55" fillId="2" borderId="0" xfId="0" applyFont="1" applyFill="1" applyBorder="1" applyAlignment="1"/>
    <xf numFmtId="0" fontId="55" fillId="2" borderId="26" xfId="0" applyFont="1" applyFill="1" applyBorder="1" applyAlignment="1"/>
    <xf numFmtId="164" fontId="56" fillId="2" borderId="0" xfId="1" applyNumberFormat="1" applyFont="1" applyFill="1" applyBorder="1" applyAlignment="1"/>
    <xf numFmtId="164" fontId="55" fillId="0" borderId="0" xfId="0" applyNumberFormat="1" applyFont="1"/>
    <xf numFmtId="0" fontId="1" fillId="2" borderId="15" xfId="0" applyFont="1" applyFill="1" applyBorder="1" applyAlignment="1">
      <alignment horizontal="left"/>
    </xf>
    <xf numFmtId="0" fontId="1" fillId="2" borderId="38" xfId="0" applyFont="1" applyFill="1" applyBorder="1" applyAlignment="1">
      <alignment horizontal="center"/>
    </xf>
    <xf numFmtId="0" fontId="2" fillId="2" borderId="17" xfId="0" applyFont="1" applyFill="1" applyBorder="1" applyAlignment="1">
      <alignment horizontal="left"/>
    </xf>
    <xf numFmtId="0" fontId="1" fillId="2" borderId="0" xfId="0" applyFont="1" applyFill="1" applyBorder="1" applyAlignment="1">
      <alignment horizontal="center"/>
    </xf>
    <xf numFmtId="0" fontId="1" fillId="2" borderId="17" xfId="0" applyFont="1" applyFill="1" applyBorder="1" applyAlignment="1">
      <alignment horizontal="left"/>
    </xf>
    <xf numFmtId="0" fontId="2" fillId="2" borderId="20" xfId="0" applyFont="1" applyFill="1" applyBorder="1" applyAlignment="1">
      <alignment horizontal="left" vertical="center"/>
    </xf>
    <xf numFmtId="0" fontId="2" fillId="2" borderId="20" xfId="0" applyFont="1" applyFill="1" applyBorder="1" applyAlignment="1">
      <alignment horizontal="left"/>
    </xf>
    <xf numFmtId="164" fontId="1" fillId="3" borderId="9" xfId="1" applyNumberFormat="1" applyFont="1" applyFill="1" applyBorder="1" applyAlignment="1"/>
    <xf numFmtId="164" fontId="1" fillId="3" borderId="8" xfId="1" applyNumberFormat="1" applyFont="1" applyFill="1" applyBorder="1" applyAlignment="1"/>
    <xf numFmtId="164" fontId="1" fillId="0" borderId="6" xfId="1" applyNumberFormat="1" applyFont="1" applyFill="1" applyBorder="1" applyAlignment="1" applyProtection="1">
      <protection locked="0"/>
    </xf>
    <xf numFmtId="164" fontId="1" fillId="2" borderId="6" xfId="1" applyNumberFormat="1" applyFont="1" applyFill="1" applyBorder="1" applyAlignment="1"/>
    <xf numFmtId="164" fontId="1" fillId="0" borderId="21" xfId="1" applyNumberFormat="1" applyFont="1" applyFill="1" applyBorder="1" applyAlignment="1" applyProtection="1">
      <protection locked="0"/>
    </xf>
    <xf numFmtId="0" fontId="2" fillId="2" borderId="17" xfId="0" applyFont="1" applyFill="1" applyBorder="1" applyAlignment="1">
      <alignment horizontal="left" vertical="center"/>
    </xf>
    <xf numFmtId="164" fontId="2" fillId="2" borderId="0" xfId="1" applyNumberFormat="1" applyFont="1" applyFill="1" applyBorder="1" applyAlignment="1">
      <alignment vertical="center"/>
    </xf>
    <xf numFmtId="0" fontId="1" fillId="2" borderId="23" xfId="0" applyFont="1" applyFill="1" applyBorder="1" applyAlignment="1">
      <alignment horizontal="left"/>
    </xf>
    <xf numFmtId="164" fontId="2" fillId="2" borderId="19" xfId="1" applyNumberFormat="1" applyFont="1" applyFill="1" applyBorder="1" applyAlignment="1"/>
    <xf numFmtId="0" fontId="2" fillId="2" borderId="63" xfId="0" applyFont="1" applyFill="1" applyBorder="1" applyAlignment="1">
      <alignment vertical="center"/>
    </xf>
    <xf numFmtId="0" fontId="2" fillId="2" borderId="23" xfId="0" applyFont="1" applyFill="1" applyBorder="1" applyAlignment="1">
      <alignment horizontal="left" vertical="center"/>
    </xf>
    <xf numFmtId="164" fontId="2" fillId="2" borderId="56" xfId="1" applyNumberFormat="1" applyFont="1" applyFill="1" applyBorder="1" applyAlignment="1">
      <alignment vertical="center"/>
    </xf>
    <xf numFmtId="164" fontId="2" fillId="2" borderId="64" xfId="1" applyNumberFormat="1" applyFont="1" applyFill="1" applyBorder="1" applyAlignment="1">
      <alignment vertical="center"/>
    </xf>
    <xf numFmtId="164" fontId="1" fillId="2" borderId="1" xfId="1" applyNumberFormat="1" applyFont="1" applyFill="1" applyBorder="1" applyAlignment="1"/>
    <xf numFmtId="164" fontId="1" fillId="2" borderId="65" xfId="1" applyNumberFormat="1" applyFont="1" applyFill="1" applyBorder="1" applyAlignment="1"/>
    <xf numFmtId="164" fontId="1" fillId="2" borderId="50" xfId="1" applyNumberFormat="1" applyFont="1" applyFill="1" applyBorder="1" applyAlignment="1"/>
    <xf numFmtId="0" fontId="1" fillId="0" borderId="0" xfId="0" applyFont="1" applyAlignment="1">
      <alignment horizontal="left"/>
    </xf>
    <xf numFmtId="164" fontId="2" fillId="2" borderId="21" xfId="1" applyNumberFormat="1" applyFont="1" applyFill="1" applyBorder="1" applyAlignment="1">
      <alignment horizontal="center" vertical="center" wrapText="1"/>
    </xf>
    <xf numFmtId="0" fontId="55" fillId="2" borderId="0" xfId="0" applyFont="1" applyFill="1" applyBorder="1" applyAlignment="1" applyProtection="1">
      <alignment horizontal="left"/>
    </xf>
    <xf numFmtId="164" fontId="1" fillId="0" borderId="16" xfId="1" applyNumberFormat="1" applyFont="1" applyFill="1" applyBorder="1" applyAlignment="1" applyProtection="1">
      <protection locked="0"/>
    </xf>
    <xf numFmtId="0" fontId="47" fillId="2" borderId="7" xfId="0" quotePrefix="1" applyFont="1" applyFill="1" applyBorder="1" applyAlignment="1"/>
    <xf numFmtId="165" fontId="1" fillId="5" borderId="39" xfId="0" applyNumberFormat="1" applyFont="1" applyFill="1" applyBorder="1" applyAlignment="1" applyProtection="1">
      <alignment horizontal="left" vertical="center"/>
    </xf>
    <xf numFmtId="0" fontId="1" fillId="2" borderId="20" xfId="0" applyFont="1" applyFill="1" applyBorder="1" applyAlignment="1">
      <alignment horizontal="left"/>
    </xf>
    <xf numFmtId="165" fontId="1" fillId="5" borderId="8" xfId="0" applyNumberFormat="1" applyFont="1" applyFill="1" applyBorder="1" applyAlignment="1" applyProtection="1">
      <alignment horizontal="left" vertical="center"/>
    </xf>
    <xf numFmtId="165" fontId="1" fillId="5" borderId="9" xfId="0" applyNumberFormat="1" applyFont="1" applyFill="1" applyBorder="1" applyAlignment="1" applyProtection="1">
      <alignment horizontal="left" vertical="center"/>
    </xf>
    <xf numFmtId="0" fontId="47" fillId="2" borderId="20" xfId="0" applyFont="1" applyFill="1" applyBorder="1" applyAlignment="1">
      <alignment horizontal="left"/>
    </xf>
    <xf numFmtId="165" fontId="47" fillId="5" borderId="9" xfId="0" applyNumberFormat="1" applyFont="1" applyFill="1" applyBorder="1" applyAlignment="1" applyProtection="1">
      <alignment horizontal="left" vertical="center"/>
    </xf>
    <xf numFmtId="164" fontId="1" fillId="0" borderId="57" xfId="1" applyNumberFormat="1" applyFont="1" applyFill="1" applyBorder="1" applyAlignment="1" applyProtection="1">
      <protection locked="0"/>
    </xf>
    <xf numFmtId="164" fontId="2" fillId="2" borderId="26" xfId="1" applyNumberFormat="1" applyFont="1" applyFill="1" applyBorder="1" applyAlignment="1">
      <alignment vertical="center"/>
    </xf>
    <xf numFmtId="164" fontId="1" fillId="2" borderId="16" xfId="1" applyNumberFormat="1" applyFont="1" applyFill="1" applyBorder="1" applyAlignment="1"/>
    <xf numFmtId="164" fontId="2" fillId="2" borderId="26" xfId="1" applyNumberFormat="1" applyFont="1" applyFill="1" applyBorder="1" applyAlignment="1"/>
    <xf numFmtId="3" fontId="27" fillId="0" borderId="16" xfId="1" applyNumberFormat="1" applyFont="1" applyFill="1" applyBorder="1" applyAlignment="1" applyProtection="1">
      <alignment horizontal="center"/>
      <protection locked="0"/>
    </xf>
    <xf numFmtId="0" fontId="36" fillId="2" borderId="9" xfId="0" applyFont="1" applyFill="1" applyBorder="1" applyAlignment="1" applyProtection="1">
      <alignment horizontal="center"/>
    </xf>
    <xf numFmtId="1" fontId="14" fillId="2" borderId="0" xfId="0" applyNumberFormat="1" applyFont="1" applyFill="1" applyAlignment="1" applyProtection="1">
      <alignment horizontal="right"/>
    </xf>
    <xf numFmtId="0" fontId="2" fillId="2" borderId="0" xfId="0" applyFont="1" applyFill="1" applyBorder="1" applyAlignment="1" applyProtection="1">
      <protection locked="0"/>
    </xf>
    <xf numFmtId="0" fontId="2" fillId="2" borderId="0" xfId="0" applyFont="1" applyFill="1" applyProtection="1"/>
    <xf numFmtId="0" fontId="26" fillId="2" borderId="0" xfId="0" applyNumberFormat="1" applyFont="1" applyFill="1" applyProtection="1"/>
    <xf numFmtId="0" fontId="2" fillId="2" borderId="0" xfId="0" applyFont="1" applyFill="1" applyBorder="1" applyProtection="1"/>
    <xf numFmtId="0" fontId="2" fillId="2" borderId="0" xfId="0" applyFont="1" applyFill="1" applyBorder="1" applyAlignment="1" applyProtection="1">
      <alignment wrapText="1"/>
    </xf>
    <xf numFmtId="0" fontId="2" fillId="2" borderId="0" xfId="0" applyFont="1" applyFill="1" applyBorder="1" applyAlignment="1">
      <alignment wrapText="1"/>
    </xf>
    <xf numFmtId="0" fontId="26" fillId="2" borderId="0" xfId="0" applyNumberFormat="1" applyFont="1" applyFill="1" applyAlignment="1" applyProtection="1">
      <alignment vertical="center"/>
    </xf>
    <xf numFmtId="164" fontId="1" fillId="2" borderId="6" xfId="1" applyNumberFormat="1" applyFont="1" applyFill="1" applyBorder="1" applyAlignment="1" applyProtection="1"/>
    <xf numFmtId="164" fontId="47" fillId="2" borderId="6" xfId="1" applyNumberFormat="1" applyFont="1" applyFill="1" applyBorder="1" applyAlignment="1" applyProtection="1"/>
    <xf numFmtId="0" fontId="1" fillId="0" borderId="20" xfId="1" applyNumberFormat="1" applyFont="1" applyFill="1" applyBorder="1" applyAlignment="1" applyProtection="1">
      <alignment horizontal="left"/>
    </xf>
    <xf numFmtId="0" fontId="0" fillId="0" borderId="9" xfId="1" applyNumberFormat="1" applyFont="1" applyFill="1" applyBorder="1" applyAlignment="1" applyProtection="1"/>
    <xf numFmtId="0" fontId="0" fillId="8" borderId="9" xfId="0" applyFill="1" applyBorder="1" applyProtection="1"/>
    <xf numFmtId="0" fontId="0" fillId="8" borderId="8" xfId="0" applyFill="1" applyBorder="1" applyProtection="1"/>
    <xf numFmtId="0" fontId="1" fillId="2" borderId="15" xfId="0" applyFont="1" applyFill="1" applyBorder="1" applyProtection="1">
      <protection locked="0"/>
    </xf>
    <xf numFmtId="0" fontId="2" fillId="2" borderId="38" xfId="0" applyFont="1" applyFill="1" applyBorder="1" applyProtection="1"/>
    <xf numFmtId="166" fontId="2" fillId="2" borderId="38" xfId="0" applyNumberFormat="1" applyFont="1" applyFill="1" applyBorder="1" applyProtection="1">
      <protection locked="0"/>
    </xf>
    <xf numFmtId="0" fontId="1" fillId="2" borderId="39" xfId="0" applyFont="1" applyFill="1" applyBorder="1" applyProtection="1">
      <protection locked="0"/>
    </xf>
    <xf numFmtId="0" fontId="1" fillId="2" borderId="17" xfId="0" applyFont="1" applyFill="1" applyBorder="1" applyProtection="1">
      <protection locked="0"/>
    </xf>
    <xf numFmtId="0" fontId="1" fillId="2" borderId="26" xfId="0" applyFont="1" applyFill="1" applyBorder="1" applyProtection="1">
      <protection locked="0"/>
    </xf>
    <xf numFmtId="0" fontId="2" fillId="2" borderId="26" xfId="0" applyFont="1" applyFill="1" applyBorder="1"/>
    <xf numFmtId="0" fontId="1" fillId="2" borderId="26" xfId="0" applyFont="1" applyFill="1" applyBorder="1" applyAlignment="1"/>
    <xf numFmtId="0" fontId="5" fillId="2" borderId="17" xfId="0" applyFont="1" applyFill="1" applyBorder="1"/>
    <xf numFmtId="0" fontId="5" fillId="2" borderId="26" xfId="0" applyFont="1" applyFill="1" applyBorder="1"/>
    <xf numFmtId="166" fontId="1" fillId="2" borderId="7" xfId="0" applyNumberFormat="1" applyFont="1" applyFill="1" applyBorder="1"/>
    <xf numFmtId="166" fontId="2" fillId="2" borderId="38" xfId="0" applyNumberFormat="1" applyFont="1" applyFill="1" applyBorder="1"/>
    <xf numFmtId="166" fontId="1" fillId="2" borderId="38" xfId="0" applyNumberFormat="1" applyFont="1" applyFill="1" applyBorder="1"/>
    <xf numFmtId="0" fontId="5" fillId="2" borderId="23" xfId="0" applyFont="1" applyFill="1" applyBorder="1"/>
    <xf numFmtId="0" fontId="5" fillId="2" borderId="7" xfId="0" applyFont="1" applyFill="1" applyBorder="1"/>
    <xf numFmtId="166" fontId="6" fillId="2" borderId="7" xfId="0" applyNumberFormat="1" applyFont="1" applyFill="1" applyBorder="1" applyAlignment="1" applyProtection="1">
      <alignment horizontal="left"/>
    </xf>
    <xf numFmtId="166" fontId="6" fillId="2" borderId="7" xfId="0" applyNumberFormat="1" applyFont="1" applyFill="1" applyBorder="1" applyProtection="1"/>
    <xf numFmtId="0" fontId="0" fillId="2" borderId="15" xfId="0" applyFill="1" applyBorder="1" applyProtection="1">
      <protection locked="0"/>
    </xf>
    <xf numFmtId="171" fontId="0" fillId="2" borderId="38" xfId="0" applyNumberFormat="1" applyFill="1" applyBorder="1" applyProtection="1">
      <protection locked="0"/>
    </xf>
    <xf numFmtId="9" fontId="45" fillId="2" borderId="38" xfId="2" applyFont="1" applyFill="1" applyBorder="1" applyProtection="1">
      <protection locked="0"/>
    </xf>
    <xf numFmtId="0" fontId="0" fillId="2" borderId="38" xfId="0" applyFill="1" applyBorder="1" applyProtection="1">
      <protection locked="0"/>
    </xf>
    <xf numFmtId="0" fontId="0" fillId="2" borderId="17" xfId="0" applyFill="1" applyBorder="1" applyProtection="1">
      <protection locked="0"/>
    </xf>
    <xf numFmtId="171" fontId="0" fillId="2" borderId="7" xfId="0" applyNumberFormat="1" applyFill="1" applyBorder="1"/>
    <xf numFmtId="9" fontId="45" fillId="2" borderId="7" xfId="2" applyFont="1" applyFill="1" applyBorder="1"/>
    <xf numFmtId="3" fontId="1" fillId="2" borderId="0" xfId="0" applyNumberFormat="1" applyFont="1" applyFill="1"/>
    <xf numFmtId="3" fontId="26" fillId="2" borderId="21" xfId="0" applyNumberFormat="1" applyFont="1" applyFill="1" applyBorder="1" applyAlignment="1">
      <alignment horizontal="center"/>
    </xf>
    <xf numFmtId="3" fontId="26" fillId="2" borderId="22" xfId="0" applyNumberFormat="1" applyFont="1" applyFill="1" applyBorder="1" applyAlignment="1">
      <alignment horizontal="center"/>
    </xf>
    <xf numFmtId="3" fontId="26" fillId="2" borderId="6" xfId="0" applyNumberFormat="1" applyFont="1" applyFill="1" applyBorder="1" applyAlignment="1">
      <alignment horizontal="center"/>
    </xf>
    <xf numFmtId="3" fontId="26" fillId="2" borderId="0" xfId="0" applyNumberFormat="1" applyFont="1" applyFill="1" applyBorder="1" applyAlignment="1">
      <alignment horizontal="center"/>
    </xf>
    <xf numFmtId="3" fontId="27" fillId="2" borderId="0" xfId="0" applyNumberFormat="1" applyFont="1" applyFill="1" applyBorder="1" applyProtection="1"/>
    <xf numFmtId="3" fontId="27" fillId="2" borderId="0" xfId="0" applyNumberFormat="1" applyFont="1" applyFill="1" applyBorder="1" applyAlignment="1" applyProtection="1">
      <alignment horizontal="left"/>
    </xf>
    <xf numFmtId="3" fontId="26" fillId="2" borderId="0" xfId="0" applyNumberFormat="1" applyFont="1" applyFill="1" applyBorder="1" applyProtection="1"/>
    <xf numFmtId="3" fontId="26" fillId="2" borderId="0" xfId="0" applyNumberFormat="1" applyFont="1" applyFill="1" applyProtection="1"/>
    <xf numFmtId="3" fontId="26" fillId="2" borderId="6" xfId="0" applyNumberFormat="1" applyFont="1" applyFill="1" applyBorder="1"/>
    <xf numFmtId="3" fontId="26" fillId="2" borderId="0" xfId="0" applyNumberFormat="1" applyFont="1" applyFill="1" applyBorder="1"/>
    <xf numFmtId="3" fontId="27" fillId="2" borderId="9" xfId="0" applyNumberFormat="1" applyFont="1" applyFill="1" applyBorder="1" applyProtection="1"/>
    <xf numFmtId="3" fontId="27" fillId="8" borderId="16" xfId="0" applyNumberFormat="1" applyFont="1" applyFill="1" applyBorder="1" applyProtection="1">
      <protection locked="0"/>
    </xf>
    <xf numFmtId="0" fontId="1" fillId="2" borderId="7" xfId="0" quotePrefix="1" applyFont="1" applyFill="1" applyBorder="1" applyAlignment="1"/>
    <xf numFmtId="164" fontId="1" fillId="2" borderId="16" xfId="1" applyNumberFormat="1" applyFont="1" applyFill="1" applyBorder="1" applyAlignment="1" applyProtection="1"/>
    <xf numFmtId="0" fontId="26" fillId="9" borderId="0" xfId="0" applyFont="1" applyFill="1" applyBorder="1" applyAlignment="1">
      <alignment horizontal="center"/>
    </xf>
    <xf numFmtId="0" fontId="27" fillId="2" borderId="0" xfId="0" applyNumberFormat="1" applyFont="1" applyFill="1" applyBorder="1" applyProtection="1"/>
    <xf numFmtId="0" fontId="27" fillId="2" borderId="0" xfId="0" applyFont="1" applyFill="1" applyBorder="1" applyAlignment="1" applyProtection="1">
      <alignment horizontal="center" vertical="center"/>
    </xf>
    <xf numFmtId="0" fontId="2" fillId="0" borderId="40" xfId="0" applyFont="1" applyFill="1" applyBorder="1" applyAlignment="1" applyProtection="1">
      <alignment horizontal="left" vertical="center"/>
    </xf>
    <xf numFmtId="49" fontId="1" fillId="0" borderId="16" xfId="1" quotePrefix="1" applyNumberFormat="1" applyFont="1" applyFill="1" applyBorder="1" applyAlignment="1" applyProtection="1">
      <alignment horizontal="left"/>
      <protection locked="0"/>
    </xf>
    <xf numFmtId="0" fontId="1" fillId="0" borderId="16" xfId="1" quotePrefix="1" applyNumberFormat="1" applyFont="1" applyFill="1" applyBorder="1" applyAlignment="1" applyProtection="1">
      <alignment horizontal="left"/>
      <protection locked="0"/>
    </xf>
    <xf numFmtId="164" fontId="27" fillId="0" borderId="16" xfId="1" quotePrefix="1" applyNumberFormat="1" applyFont="1" applyFill="1" applyBorder="1" applyAlignment="1" applyProtection="1">
      <alignment horizontal="left"/>
      <protection locked="0"/>
    </xf>
    <xf numFmtId="167" fontId="1" fillId="0" borderId="16" xfId="1" applyNumberFormat="1" applyFont="1" applyFill="1" applyBorder="1" applyAlignment="1" applyProtection="1">
      <alignment horizontal="center"/>
      <protection locked="0"/>
    </xf>
    <xf numFmtId="3" fontId="1" fillId="0" borderId="16" xfId="1" quotePrefix="1" applyNumberFormat="1" applyFont="1" applyFill="1" applyBorder="1" applyAlignment="1" applyProtection="1">
      <alignment horizontal="center"/>
      <protection locked="0"/>
    </xf>
    <xf numFmtId="0" fontId="1" fillId="2" borderId="0" xfId="0" applyFont="1" applyFill="1" applyAlignment="1" applyProtection="1">
      <alignment horizontal="right"/>
    </xf>
    <xf numFmtId="3" fontId="0" fillId="0" borderId="16" xfId="1" applyNumberFormat="1" applyFont="1" applyFill="1" applyBorder="1" applyAlignment="1" applyProtection="1">
      <alignment horizontal="center" vertical="center"/>
      <protection locked="0"/>
    </xf>
    <xf numFmtId="0" fontId="0" fillId="2" borderId="19" xfId="0" applyFill="1" applyBorder="1" applyAlignment="1"/>
    <xf numFmtId="0" fontId="0" fillId="0" borderId="38" xfId="0" applyBorder="1" applyProtection="1">
      <protection locked="0"/>
    </xf>
    <xf numFmtId="0" fontId="2" fillId="2" borderId="17" xfId="0" applyFont="1" applyFill="1" applyBorder="1" applyAlignment="1" applyProtection="1">
      <alignment horizontal="center"/>
    </xf>
    <xf numFmtId="0" fontId="2" fillId="2" borderId="21" xfId="0" applyFont="1" applyFill="1" applyBorder="1" applyAlignment="1">
      <alignment horizontal="right"/>
    </xf>
    <xf numFmtId="0" fontId="0" fillId="3" borderId="20" xfId="0" applyFill="1" applyBorder="1"/>
    <xf numFmtId="0" fontId="0" fillId="3" borderId="9" xfId="0" applyFill="1" applyBorder="1"/>
    <xf numFmtId="0" fontId="0" fillId="2" borderId="20" xfId="0" applyFill="1" applyBorder="1"/>
    <xf numFmtId="0" fontId="0" fillId="2" borderId="8" xfId="0" applyFill="1" applyBorder="1" applyAlignment="1">
      <alignment horizontal="right"/>
    </xf>
    <xf numFmtId="166" fontId="2" fillId="3" borderId="16" xfId="0" applyNumberFormat="1" applyFont="1" applyFill="1" applyBorder="1" applyAlignment="1"/>
    <xf numFmtId="166" fontId="2" fillId="2" borderId="39" xfId="0" applyNumberFormat="1" applyFont="1" applyFill="1" applyBorder="1"/>
    <xf numFmtId="9" fontId="2" fillId="2" borderId="16" xfId="3" applyFont="1" applyFill="1" applyBorder="1"/>
    <xf numFmtId="166" fontId="2" fillId="2" borderId="9" xfId="0" applyNumberFormat="1" applyFont="1" applyFill="1" applyBorder="1" applyAlignment="1"/>
    <xf numFmtId="0" fontId="0" fillId="2" borderId="66" xfId="0" applyFill="1" applyBorder="1"/>
    <xf numFmtId="175" fontId="0" fillId="2" borderId="1" xfId="0" applyNumberFormat="1" applyFill="1" applyBorder="1"/>
    <xf numFmtId="0" fontId="0" fillId="2" borderId="27" xfId="0" applyFill="1" applyBorder="1"/>
    <xf numFmtId="0" fontId="57" fillId="2" borderId="0" xfId="0" applyFont="1" applyFill="1" applyAlignment="1" applyProtection="1">
      <alignment horizontal="centerContinuous"/>
    </xf>
    <xf numFmtId="168" fontId="0" fillId="2" borderId="0" xfId="0" applyNumberFormat="1" applyFill="1" applyBorder="1"/>
    <xf numFmtId="164" fontId="36" fillId="2" borderId="0" xfId="0" applyNumberFormat="1" applyFont="1" applyFill="1" applyBorder="1" applyAlignment="1" applyProtection="1">
      <alignment horizontal="right" vertical="center"/>
    </xf>
    <xf numFmtId="0" fontId="26" fillId="2" borderId="0" xfId="0" applyFont="1" applyFill="1" applyBorder="1" applyAlignment="1" applyProtection="1">
      <alignment horizontal="right" vertical="center"/>
    </xf>
    <xf numFmtId="49" fontId="0" fillId="2" borderId="0" xfId="0" applyNumberFormat="1" applyFill="1" applyAlignment="1" applyProtection="1">
      <alignment horizontal="left" vertical="top"/>
    </xf>
    <xf numFmtId="0" fontId="0" fillId="2" borderId="0" xfId="0" applyFill="1" applyAlignment="1" applyProtection="1">
      <alignment horizontal="left" vertical="top"/>
    </xf>
    <xf numFmtId="0" fontId="1" fillId="2" borderId="0" xfId="0" applyFont="1" applyFill="1" applyAlignment="1" applyProtection="1">
      <alignment horizontal="left" vertical="top"/>
    </xf>
    <xf numFmtId="0" fontId="1" fillId="2" borderId="0" xfId="0" applyFont="1" applyFill="1" applyAlignment="1" applyProtection="1">
      <alignment horizontal="left" vertical="top" wrapText="1"/>
    </xf>
    <xf numFmtId="0" fontId="0" fillId="2" borderId="0" xfId="0" applyFill="1" applyAlignment="1" applyProtection="1">
      <alignment horizontal="left" vertical="top" wrapText="1"/>
    </xf>
    <xf numFmtId="0" fontId="22" fillId="0" borderId="20" xfId="0" applyFont="1" applyFill="1" applyBorder="1" applyAlignment="1" applyProtection="1">
      <alignment horizontal="center" vertical="center"/>
      <protection locked="0"/>
    </xf>
    <xf numFmtId="0" fontId="22" fillId="0" borderId="9" xfId="0" applyFont="1" applyFill="1" applyBorder="1" applyAlignment="1" applyProtection="1">
      <alignment horizontal="center" vertical="center"/>
      <protection locked="0"/>
    </xf>
    <xf numFmtId="0" fontId="22" fillId="0" borderId="8" xfId="0" applyFont="1" applyFill="1" applyBorder="1" applyAlignment="1" applyProtection="1">
      <alignment horizontal="center" vertical="center"/>
      <protection locked="0"/>
    </xf>
    <xf numFmtId="0" fontId="1" fillId="2" borderId="0" xfId="0" applyFont="1" applyFill="1" applyAlignment="1" applyProtection="1">
      <alignment horizontal="left" vertical="center" wrapText="1"/>
    </xf>
    <xf numFmtId="0" fontId="1" fillId="2" borderId="26" xfId="0" applyFont="1" applyFill="1" applyBorder="1" applyAlignment="1" applyProtection="1">
      <alignment horizontal="left" vertical="center" wrapText="1"/>
    </xf>
    <xf numFmtId="0" fontId="0" fillId="0" borderId="20" xfId="0" applyFill="1" applyBorder="1" applyAlignment="1" applyProtection="1">
      <alignment horizontal="center" vertical="center"/>
      <protection locked="0"/>
    </xf>
    <xf numFmtId="0" fontId="0" fillId="0" borderId="9" xfId="0" applyFill="1" applyBorder="1" applyAlignment="1" applyProtection="1">
      <alignment horizontal="center" vertical="center"/>
      <protection locked="0"/>
    </xf>
    <xf numFmtId="0" fontId="0" fillId="0" borderId="8" xfId="0" applyFill="1" applyBorder="1" applyAlignment="1" applyProtection="1">
      <alignment horizontal="center" vertical="center"/>
      <protection locked="0"/>
    </xf>
    <xf numFmtId="0" fontId="1" fillId="2" borderId="0" xfId="0" applyFont="1" applyFill="1" applyAlignment="1" applyProtection="1">
      <alignment horizontal="left" vertical="top" wrapText="1"/>
    </xf>
    <xf numFmtId="0" fontId="0" fillId="2" borderId="0" xfId="0" applyFill="1" applyAlignment="1" applyProtection="1">
      <alignment horizontal="left" vertical="top" wrapText="1"/>
    </xf>
    <xf numFmtId="0" fontId="2" fillId="2" borderId="9" xfId="0" applyFont="1" applyFill="1" applyBorder="1" applyAlignment="1"/>
    <xf numFmtId="0" fontId="0" fillId="2" borderId="13" xfId="0" applyFill="1" applyBorder="1" applyAlignment="1" applyProtection="1">
      <protection locked="0"/>
    </xf>
    <xf numFmtId="0" fontId="0" fillId="2" borderId="0" xfId="0" applyFill="1" applyBorder="1" applyAlignment="1" applyProtection="1">
      <protection locked="0"/>
    </xf>
    <xf numFmtId="0" fontId="2" fillId="2" borderId="0" xfId="0" applyFont="1" applyFill="1" applyBorder="1" applyAlignment="1"/>
    <xf numFmtId="0" fontId="0" fillId="2" borderId="0" xfId="0" applyFill="1" applyBorder="1" applyAlignment="1"/>
    <xf numFmtId="0" fontId="2" fillId="2" borderId="0" xfId="0" applyFont="1" applyFill="1" applyBorder="1" applyAlignment="1" applyProtection="1">
      <alignment horizontal="left"/>
      <protection locked="0"/>
    </xf>
    <xf numFmtId="0" fontId="0" fillId="2" borderId="7" xfId="0" applyFill="1" applyBorder="1" applyAlignment="1"/>
    <xf numFmtId="0" fontId="0" fillId="2" borderId="19" xfId="0" applyFill="1" applyBorder="1" applyAlignment="1"/>
    <xf numFmtId="0" fontId="0" fillId="2" borderId="7" xfId="0" applyFill="1" applyBorder="1" applyAlignment="1">
      <alignment wrapText="1"/>
    </xf>
    <xf numFmtId="0" fontId="0" fillId="2" borderId="19" xfId="0" applyFill="1" applyBorder="1" applyAlignment="1">
      <alignment wrapText="1"/>
    </xf>
    <xf numFmtId="166" fontId="2" fillId="2" borderId="20" xfId="0" applyNumberFormat="1" applyFont="1" applyFill="1" applyBorder="1" applyAlignment="1">
      <alignment wrapText="1"/>
    </xf>
    <xf numFmtId="0" fontId="0" fillId="0" borderId="8" xfId="0" applyBorder="1" applyAlignment="1">
      <alignment wrapText="1"/>
    </xf>
    <xf numFmtId="0" fontId="0" fillId="2" borderId="0" xfId="0" applyFill="1" applyBorder="1" applyAlignment="1">
      <alignment wrapText="1"/>
    </xf>
    <xf numFmtId="0" fontId="0" fillId="0" borderId="0" xfId="0" applyBorder="1" applyAlignment="1">
      <alignment wrapText="1"/>
    </xf>
    <xf numFmtId="0" fontId="2" fillId="2" borderId="20" xfId="0" applyFont="1" applyFill="1" applyBorder="1" applyAlignment="1">
      <alignment vertical="center"/>
    </xf>
    <xf numFmtId="0" fontId="2" fillId="2" borderId="8" xfId="0" applyFont="1" applyFill="1" applyBorder="1" applyAlignment="1">
      <alignment vertical="center"/>
    </xf>
    <xf numFmtId="166" fontId="2" fillId="2" borderId="8" xfId="0" applyNumberFormat="1" applyFont="1" applyFill="1" applyBorder="1" applyAlignment="1">
      <alignment wrapText="1"/>
    </xf>
    <xf numFmtId="0" fontId="0" fillId="2" borderId="13" xfId="0" applyFill="1" applyBorder="1" applyAlignment="1"/>
    <xf numFmtId="0" fontId="2" fillId="2" borderId="38" xfId="0" applyFont="1" applyFill="1" applyBorder="1" applyAlignment="1" applyProtection="1">
      <alignment horizontal="center"/>
      <protection locked="0"/>
    </xf>
    <xf numFmtId="166" fontId="10" fillId="2" borderId="16" xfId="0" applyNumberFormat="1" applyFont="1" applyFill="1" applyBorder="1" applyAlignment="1" applyProtection="1">
      <alignment horizontal="center" wrapText="1"/>
    </xf>
    <xf numFmtId="0" fontId="0" fillId="0" borderId="16" xfId="0" applyBorder="1" applyAlignment="1">
      <alignment horizontal="center" wrapText="1"/>
    </xf>
    <xf numFmtId="166" fontId="7" fillId="2" borderId="16" xfId="0" applyNumberFormat="1" applyFont="1" applyFill="1" applyBorder="1" applyAlignment="1" applyProtection="1">
      <alignment horizontal="left"/>
    </xf>
    <xf numFmtId="0" fontId="0" fillId="0" borderId="16" xfId="0" applyBorder="1" applyAlignment="1"/>
    <xf numFmtId="166" fontId="10" fillId="2" borderId="21" xfId="0" applyNumberFormat="1" applyFont="1" applyFill="1" applyBorder="1" applyAlignment="1" applyProtection="1">
      <alignment horizontal="left" wrapText="1"/>
    </xf>
    <xf numFmtId="0" fontId="0" fillId="0" borderId="22" xfId="0" applyBorder="1" applyAlignment="1">
      <alignment wrapText="1"/>
    </xf>
    <xf numFmtId="0" fontId="0" fillId="0" borderId="6" xfId="0" applyBorder="1" applyAlignment="1">
      <alignment wrapText="1"/>
    </xf>
    <xf numFmtId="166" fontId="10" fillId="2" borderId="16" xfId="0" applyNumberFormat="1" applyFont="1" applyFill="1" applyBorder="1" applyAlignment="1" applyProtection="1">
      <alignment horizontal="center"/>
    </xf>
    <xf numFmtId="0" fontId="0" fillId="0" borderId="16" xfId="0" applyBorder="1" applyAlignment="1">
      <alignment horizontal="center"/>
    </xf>
    <xf numFmtId="0" fontId="2" fillId="2" borderId="21" xfId="0" applyFont="1" applyFill="1" applyBorder="1" applyAlignment="1">
      <alignment horizontal="center"/>
    </xf>
    <xf numFmtId="0" fontId="2" fillId="2" borderId="6" xfId="0" applyFont="1" applyFill="1" applyBorder="1" applyAlignment="1">
      <alignment horizontal="center"/>
    </xf>
    <xf numFmtId="0" fontId="2" fillId="2" borderId="38" xfId="0" applyFont="1" applyFill="1" applyBorder="1" applyAlignment="1" applyProtection="1">
      <alignment horizontal="left"/>
      <protection locked="0"/>
    </xf>
    <xf numFmtId="0" fontId="1" fillId="2" borderId="0" xfId="0" applyFont="1" applyFill="1" applyAlignment="1">
      <alignment horizontal="left" wrapText="1"/>
    </xf>
    <xf numFmtId="0" fontId="27" fillId="2" borderId="0" xfId="0" applyFont="1" applyFill="1" applyBorder="1" applyAlignment="1" applyProtection="1">
      <alignment horizontal="left" vertical="center" wrapText="1"/>
    </xf>
  </cellXfs>
  <cellStyles count="4">
    <cellStyle name="Comma" xfId="1" builtinId="3"/>
    <cellStyle name="Normal" xfId="0" builtinId="0"/>
    <cellStyle name="Percent" xfId="2" builtinId="5"/>
    <cellStyle name="Percent 2" xfId="3"/>
  </cellStyles>
  <dxfs count="20">
    <dxf>
      <font>
        <condense val="0"/>
        <extend val="0"/>
        <color indexed="52"/>
      </font>
      <fill>
        <patternFill>
          <bgColor indexed="52"/>
        </patternFill>
      </fill>
    </dxf>
    <dxf>
      <font>
        <b/>
        <i val="0"/>
        <condense val="0"/>
        <extend val="0"/>
        <color indexed="57"/>
      </font>
    </dxf>
    <dxf>
      <font>
        <b/>
        <i val="0"/>
        <condense val="0"/>
        <extend val="0"/>
        <color indexed="10"/>
      </font>
    </dxf>
    <dxf>
      <font>
        <b/>
        <i val="0"/>
        <condense val="0"/>
        <extend val="0"/>
        <color indexed="57"/>
      </font>
    </dxf>
    <dxf>
      <font>
        <b/>
        <i val="0"/>
        <condense val="0"/>
        <extend val="0"/>
        <color indexed="10"/>
      </font>
    </dxf>
    <dxf>
      <font>
        <b/>
        <i val="0"/>
        <condense val="0"/>
        <extend val="0"/>
        <color indexed="57"/>
      </font>
    </dxf>
    <dxf>
      <font>
        <b/>
        <i val="0"/>
        <condense val="0"/>
        <extend val="0"/>
        <color indexed="10"/>
      </font>
    </dxf>
    <dxf>
      <font>
        <b/>
        <i val="0"/>
        <condense val="0"/>
        <extend val="0"/>
        <color indexed="57"/>
      </font>
    </dxf>
    <dxf>
      <font>
        <b/>
        <i val="0"/>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b/>
        <i val="0"/>
        <condense val="0"/>
        <extend val="0"/>
        <color indexed="57"/>
      </font>
    </dxf>
    <dxf>
      <font>
        <b/>
        <i val="0"/>
        <condense val="0"/>
        <extend val="0"/>
        <color indexed="10"/>
      </font>
    </dxf>
    <dxf>
      <font>
        <condense val="0"/>
        <extend val="0"/>
        <color indexed="10"/>
      </font>
    </dxf>
    <dxf>
      <font>
        <b/>
        <i val="0"/>
        <condense val="0"/>
        <extend val="0"/>
        <color indexed="57"/>
      </font>
    </dxf>
    <dxf>
      <font>
        <b/>
        <i val="0"/>
        <condense val="0"/>
        <extend val="0"/>
        <color indexed="10"/>
      </font>
    </dxf>
    <dxf>
      <font>
        <condense val="0"/>
        <extend val="0"/>
        <color indexed="1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ctrlProps/ctrlProp1.xml><?xml version="1.0" encoding="utf-8"?>
<formControlPr xmlns="http://schemas.microsoft.com/office/spreadsheetml/2009/9/main" objectType="Drop" dropLines="12" dropStyle="combo" dx="16" fmlaLink="'Hidden dates'!$B$1" fmlaRange="'Hidden dates'!$A$1:$A$4" sel="2" val="0"/>
</file>

<file path=xl/ctrlProps/ctrlProp2.xml><?xml version="1.0" encoding="utf-8"?>
<formControlPr xmlns="http://schemas.microsoft.com/office/spreadsheetml/2009/9/main" objectType="Drop" dropLines="4" dropStyle="combo" dx="16" fmlaLink="'Hidden dates'!$E$1" fmlaRange="'Hidden dates'!$D$1:$D$36" sel="2" val="0"/>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CheckBox" lockText="1"/>
</file>

<file path=xl/ctrlProps/ctrlProp72.xml><?xml version="1.0" encoding="utf-8"?>
<formControlPr xmlns="http://schemas.microsoft.com/office/spreadsheetml/2009/9/main" objectType="CheckBox" lockText="1"/>
</file>

<file path=xl/ctrlProps/ctrlProp73.xml><?xml version="1.0" encoding="utf-8"?>
<formControlPr xmlns="http://schemas.microsoft.com/office/spreadsheetml/2009/9/main" objectType="CheckBox" lockText="1"/>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lockText="1"/>
</file>

<file path=xl/ctrlProps/ctrlProp88.xml><?xml version="1.0" encoding="utf-8"?>
<formControlPr xmlns="http://schemas.microsoft.com/office/spreadsheetml/2009/9/main" objectType="CheckBox" lockText="1"/>
</file>

<file path=xl/ctrlProps/ctrlProp89.xml><?xml version="1.0" encoding="utf-8"?>
<formControlPr xmlns="http://schemas.microsoft.com/office/spreadsheetml/2009/9/main" objectType="CheckBox" lockText="1"/>
</file>

<file path=xl/ctrlProps/ctrlProp90.xml><?xml version="1.0" encoding="utf-8"?>
<formControlPr xmlns="http://schemas.microsoft.com/office/spreadsheetml/2009/9/main" objectType="CheckBox" lockText="1"/>
</file>

<file path=xl/ctrlProps/ctrlProp91.xml><?xml version="1.0" encoding="utf-8"?>
<formControlPr xmlns="http://schemas.microsoft.com/office/spreadsheetml/2009/9/main" objectType="CheckBox" lockText="1"/>
</file>

<file path=xl/ctrlProps/ctrlProp92.xml><?xml version="1.0" encoding="utf-8"?>
<formControlPr xmlns="http://schemas.microsoft.com/office/spreadsheetml/2009/9/main" objectType="CheckBox" lockText="1"/>
</file>

<file path=xl/ctrlProps/ctrlProp93.xml><?xml version="1.0" encoding="utf-8"?>
<formControlPr xmlns="http://schemas.microsoft.com/office/spreadsheetml/2009/9/main" objectType="CheckBox" lockText="1"/>
</file>

<file path=xl/ctrlProps/ctrlProp94.xml><?xml version="1.0" encoding="utf-8"?>
<formControlPr xmlns="http://schemas.microsoft.com/office/spreadsheetml/2009/9/main" objectType="CheckBox" lockText="1"/>
</file>

<file path=xl/ctrlProps/ctrlProp95.xml><?xml version="1.0" encoding="utf-8"?>
<formControlPr xmlns="http://schemas.microsoft.com/office/spreadsheetml/2009/9/main" objectType="CheckBox" lockText="1"/>
</file>

<file path=xl/ctrlProps/ctrlProp96.xml><?xml version="1.0" encoding="utf-8"?>
<formControlPr xmlns="http://schemas.microsoft.com/office/spreadsheetml/2009/9/main" objectType="CheckBox" lockText="1"/>
</file>

<file path=xl/ctrlProps/ctrlProp97.xml><?xml version="1.0" encoding="utf-8"?>
<formControlPr xmlns="http://schemas.microsoft.com/office/spreadsheetml/2009/9/main" objectType="CheckBox" lockText="1"/>
</file>

<file path=xl/ctrlProps/ctrlProp98.xml><?xml version="1.0" encoding="utf-8"?>
<formControlPr xmlns="http://schemas.microsoft.com/office/spreadsheetml/2009/9/main" objectType="CheckBox" lockText="1"/>
</file>

<file path=xl/ctrlProps/ctrlProp99.xml><?xml version="1.0" encoding="utf-8"?>
<formControlPr xmlns="http://schemas.microsoft.com/office/spreadsheetml/2009/9/main" objectType="CheckBox" lockText="1"/>
</file>

<file path=xl/ctrlProps/ctrlProp100.xml><?xml version="1.0" encoding="utf-8"?>
<formControlPr xmlns="http://schemas.microsoft.com/office/spreadsheetml/2009/9/main" objectType="CheckBox" lockText="1"/>
</file>

<file path=xl/ctrlProps/ctrlProp101.xml><?xml version="1.0" encoding="utf-8"?>
<formControlPr xmlns="http://schemas.microsoft.com/office/spreadsheetml/2009/9/main" objectType="CheckBox" lockText="1"/>
</file>

<file path=xl/ctrlProps/ctrlProp102.xml><?xml version="1.0" encoding="utf-8"?>
<formControlPr xmlns="http://schemas.microsoft.com/office/spreadsheetml/2009/9/main" objectType="CheckBox" lockText="1"/>
</file>

<file path=xl/ctrlProps/ctrlProp103.xml><?xml version="1.0" encoding="utf-8"?>
<formControlPr xmlns="http://schemas.microsoft.com/office/spreadsheetml/2009/9/main" objectType="CheckBox" lockText="1"/>
</file>

<file path=xl/ctrlProps/ctrlProp104.xml><?xml version="1.0" encoding="utf-8"?>
<formControlPr xmlns="http://schemas.microsoft.com/office/spreadsheetml/2009/9/main" objectType="CheckBox" lockText="1"/>
</file>

<file path=xl/ctrlProps/ctrlProp105.xml><?xml version="1.0" encoding="utf-8"?>
<formControlPr xmlns="http://schemas.microsoft.com/office/spreadsheetml/2009/9/main" objectType="CheckBox" lockText="1"/>
</file>

<file path=xl/ctrlProps/ctrlProp106.xml><?xml version="1.0" encoding="utf-8"?>
<formControlPr xmlns="http://schemas.microsoft.com/office/spreadsheetml/2009/9/main" objectType="CheckBox" lockText="1"/>
</file>

<file path=xl/ctrlProps/ctrlProp107.xml><?xml version="1.0" encoding="utf-8"?>
<formControlPr xmlns="http://schemas.microsoft.com/office/spreadsheetml/2009/9/main" objectType="CheckBox" lockText="1"/>
</file>

<file path=xl/ctrlProps/ctrlProp108.xml><?xml version="1.0" encoding="utf-8"?>
<formControlPr xmlns="http://schemas.microsoft.com/office/spreadsheetml/2009/9/main" objectType="CheckBox" lockText="1"/>
</file>

<file path=xl/ctrlProps/ctrlProp109.xml><?xml version="1.0" encoding="utf-8"?>
<formControlPr xmlns="http://schemas.microsoft.com/office/spreadsheetml/2009/9/main" objectType="CheckBox" lockText="1"/>
</file>

<file path=xl/ctrlProps/ctrlProp110.xml><?xml version="1.0" encoding="utf-8"?>
<formControlPr xmlns="http://schemas.microsoft.com/office/spreadsheetml/2009/9/main" objectType="CheckBox" lockText="1"/>
</file>

<file path=xl/ctrlProps/ctrlProp111.xml><?xml version="1.0" encoding="utf-8"?>
<formControlPr xmlns="http://schemas.microsoft.com/office/spreadsheetml/2009/9/main" objectType="CheckBox" lockText="1"/>
</file>

<file path=xl/ctrlProps/ctrlProp112.xml><?xml version="1.0" encoding="utf-8"?>
<formControlPr xmlns="http://schemas.microsoft.com/office/spreadsheetml/2009/9/main" objectType="CheckBox" lockText="1"/>
</file>

<file path=xl/ctrlProps/ctrlProp113.xml><?xml version="1.0" encoding="utf-8"?>
<formControlPr xmlns="http://schemas.microsoft.com/office/spreadsheetml/2009/9/main" objectType="CheckBox" lockText="1"/>
</file>

<file path=xl/ctrlProps/ctrlProp114.xml><?xml version="1.0" encoding="utf-8"?>
<formControlPr xmlns="http://schemas.microsoft.com/office/spreadsheetml/2009/9/main" objectType="CheckBox" lockText="1"/>
</file>

<file path=xl/ctrlProps/ctrlProp115.xml><?xml version="1.0" encoding="utf-8"?>
<formControlPr xmlns="http://schemas.microsoft.com/office/spreadsheetml/2009/9/main" objectType="CheckBox" lockText="1"/>
</file>

<file path=xl/ctrlProps/ctrlProp116.xml><?xml version="1.0" encoding="utf-8"?>
<formControlPr xmlns="http://schemas.microsoft.com/office/spreadsheetml/2009/9/main" objectType="CheckBox" lockText="1"/>
</file>

<file path=xl/ctrlProps/ctrlProp117.xml><?xml version="1.0" encoding="utf-8"?>
<formControlPr xmlns="http://schemas.microsoft.com/office/spreadsheetml/2009/9/main" objectType="CheckBox" lockText="1"/>
</file>

<file path=xl/ctrlProps/ctrlProp118.xml><?xml version="1.0" encoding="utf-8"?>
<formControlPr xmlns="http://schemas.microsoft.com/office/spreadsheetml/2009/9/main" objectType="CheckBox" lockText="1"/>
</file>

<file path=xl/ctrlProps/ctrlProp119.xml><?xml version="1.0" encoding="utf-8"?>
<formControlPr xmlns="http://schemas.microsoft.com/office/spreadsheetml/2009/9/main" objectType="CheckBox" lockText="1"/>
</file>

<file path=xl/ctrlProps/ctrlProp120.xml><?xml version="1.0" encoding="utf-8"?>
<formControlPr xmlns="http://schemas.microsoft.com/office/spreadsheetml/2009/9/main" objectType="CheckBox" lockText="1"/>
</file>

<file path=xl/ctrlProps/ctrlProp121.xml><?xml version="1.0" encoding="utf-8"?>
<formControlPr xmlns="http://schemas.microsoft.com/office/spreadsheetml/2009/9/main" objectType="CheckBox" lockText="1"/>
</file>

<file path=xl/ctrlProps/ctrlProp122.xml><?xml version="1.0" encoding="utf-8"?>
<formControlPr xmlns="http://schemas.microsoft.com/office/spreadsheetml/2009/9/main" objectType="CheckBox" lockText="1"/>
</file>

<file path=xl/ctrlProps/ctrlProp123.xml><?xml version="1.0" encoding="utf-8"?>
<formControlPr xmlns="http://schemas.microsoft.com/office/spreadsheetml/2009/9/main" objectType="CheckBox" lockText="1"/>
</file>

<file path=xl/ctrlProps/ctrlProp124.xml><?xml version="1.0" encoding="utf-8"?>
<formControlPr xmlns="http://schemas.microsoft.com/office/spreadsheetml/2009/9/main" objectType="CheckBox" lockText="1"/>
</file>

<file path=xl/ctrlProps/ctrlProp125.xml><?xml version="1.0" encoding="utf-8"?>
<formControlPr xmlns="http://schemas.microsoft.com/office/spreadsheetml/2009/9/main" objectType="CheckBox" lockText="1"/>
</file>

<file path=xl/ctrlProps/ctrlProp126.xml><?xml version="1.0" encoding="utf-8"?>
<formControlPr xmlns="http://schemas.microsoft.com/office/spreadsheetml/2009/9/main" objectType="CheckBox" lockText="1"/>
</file>

<file path=xl/ctrlProps/ctrlProp127.xml><?xml version="1.0" encoding="utf-8"?>
<formControlPr xmlns="http://schemas.microsoft.com/office/spreadsheetml/2009/9/main" objectType="CheckBox" lockText="1"/>
</file>

<file path=xl/ctrlProps/ctrlProp128.xml><?xml version="1.0" encoding="utf-8"?>
<formControlPr xmlns="http://schemas.microsoft.com/office/spreadsheetml/2009/9/main" objectType="CheckBox" lockText="1"/>
</file>

<file path=xl/ctrlProps/ctrlProp129.xml><?xml version="1.0" encoding="utf-8"?>
<formControlPr xmlns="http://schemas.microsoft.com/office/spreadsheetml/2009/9/main" objectType="CheckBox" lockText="1"/>
</file>

<file path=xl/ctrlProps/ctrlProp130.xml><?xml version="1.0" encoding="utf-8"?>
<formControlPr xmlns="http://schemas.microsoft.com/office/spreadsheetml/2009/9/main" objectType="CheckBox" lockText="1"/>
</file>

<file path=xl/ctrlProps/ctrlProp131.xml><?xml version="1.0" encoding="utf-8"?>
<formControlPr xmlns="http://schemas.microsoft.com/office/spreadsheetml/2009/9/main" objectType="CheckBox" lockText="1"/>
</file>

<file path=xl/ctrlProps/ctrlProp132.xml><?xml version="1.0" encoding="utf-8"?>
<formControlPr xmlns="http://schemas.microsoft.com/office/spreadsheetml/2009/9/main" objectType="CheckBox" lockText="1"/>
</file>

<file path=xl/ctrlProps/ctrlProp133.xml><?xml version="1.0" encoding="utf-8"?>
<formControlPr xmlns="http://schemas.microsoft.com/office/spreadsheetml/2009/9/main" objectType="CheckBox" lockText="1"/>
</file>

<file path=xl/ctrlProps/ctrlProp134.xml><?xml version="1.0" encoding="utf-8"?>
<formControlPr xmlns="http://schemas.microsoft.com/office/spreadsheetml/2009/9/main" objectType="CheckBox" lockText="1"/>
</file>

<file path=xl/ctrlProps/ctrlProp135.xml><?xml version="1.0" encoding="utf-8"?>
<formControlPr xmlns="http://schemas.microsoft.com/office/spreadsheetml/2009/9/main" objectType="CheckBox" lockText="1"/>
</file>

<file path=xl/ctrlProps/ctrlProp136.xml><?xml version="1.0" encoding="utf-8"?>
<formControlPr xmlns="http://schemas.microsoft.com/office/spreadsheetml/2009/9/main" objectType="CheckBox" lockText="1"/>
</file>

<file path=xl/ctrlProps/ctrlProp137.xml><?xml version="1.0" encoding="utf-8"?>
<formControlPr xmlns="http://schemas.microsoft.com/office/spreadsheetml/2009/9/main" objectType="CheckBox" lockText="1"/>
</file>

<file path=xl/ctrlProps/ctrlProp138.xml><?xml version="1.0" encoding="utf-8"?>
<formControlPr xmlns="http://schemas.microsoft.com/office/spreadsheetml/2009/9/main" objectType="CheckBox" lockText="1"/>
</file>

<file path=xl/ctrlProps/ctrlProp139.xml><?xml version="1.0" encoding="utf-8"?>
<formControlPr xmlns="http://schemas.microsoft.com/office/spreadsheetml/2009/9/main" objectType="CheckBox" lockText="1"/>
</file>

<file path=xl/ctrlProps/ctrlProp140.xml><?xml version="1.0" encoding="utf-8"?>
<formControlPr xmlns="http://schemas.microsoft.com/office/spreadsheetml/2009/9/main" objectType="CheckBox" lockText="1"/>
</file>

<file path=xl/ctrlProps/ctrlProp141.xml><?xml version="1.0" encoding="utf-8"?>
<formControlPr xmlns="http://schemas.microsoft.com/office/spreadsheetml/2009/9/main" objectType="CheckBox" lockText="1"/>
</file>

<file path=xl/ctrlProps/ctrlProp142.xml><?xml version="1.0" encoding="utf-8"?>
<formControlPr xmlns="http://schemas.microsoft.com/office/spreadsheetml/2009/9/main" objectType="CheckBox" lockText="1"/>
</file>

<file path=xl/ctrlProps/ctrlProp143.xml><?xml version="1.0" encoding="utf-8"?>
<formControlPr xmlns="http://schemas.microsoft.com/office/spreadsheetml/2009/9/main" objectType="CheckBox" lockText="1"/>
</file>

<file path=xl/ctrlProps/ctrlProp144.xml><?xml version="1.0" encoding="utf-8"?>
<formControlPr xmlns="http://schemas.microsoft.com/office/spreadsheetml/2009/9/main" objectType="CheckBox" lockText="1"/>
</file>

<file path=xl/ctrlProps/ctrlProp145.xml><?xml version="1.0" encoding="utf-8"?>
<formControlPr xmlns="http://schemas.microsoft.com/office/spreadsheetml/2009/9/main" objectType="CheckBox" lockText="1"/>
</file>

<file path=xl/ctrlProps/ctrlProp146.xml><?xml version="1.0" encoding="utf-8"?>
<formControlPr xmlns="http://schemas.microsoft.com/office/spreadsheetml/2009/9/main" objectType="CheckBox" lockText="1"/>
</file>

<file path=xl/ctrlProps/ctrlProp147.xml><?xml version="1.0" encoding="utf-8"?>
<formControlPr xmlns="http://schemas.microsoft.com/office/spreadsheetml/2009/9/main" objectType="CheckBox" lockText="1"/>
</file>

<file path=xl/ctrlProps/ctrlProp148.xml><?xml version="1.0" encoding="utf-8"?>
<formControlPr xmlns="http://schemas.microsoft.com/office/spreadsheetml/2009/9/main" objectType="CheckBox" lockText="1"/>
</file>

<file path=xl/ctrlProps/ctrlProp149.xml><?xml version="1.0" encoding="utf-8"?>
<formControlPr xmlns="http://schemas.microsoft.com/office/spreadsheetml/2009/9/main" objectType="CheckBox" lockText="1"/>
</file>

<file path=xl/ctrlProps/ctrlProp150.xml><?xml version="1.0" encoding="utf-8"?>
<formControlPr xmlns="http://schemas.microsoft.com/office/spreadsheetml/2009/9/main" objectType="CheckBox" lockText="1"/>
</file>

<file path=xl/ctrlProps/ctrlProp151.xml><?xml version="1.0" encoding="utf-8"?>
<formControlPr xmlns="http://schemas.microsoft.com/office/spreadsheetml/2009/9/main" objectType="CheckBox" lockText="1"/>
</file>

<file path=xl/ctrlProps/ctrlProp152.xml><?xml version="1.0" encoding="utf-8"?>
<formControlPr xmlns="http://schemas.microsoft.com/office/spreadsheetml/2009/9/main" objectType="CheckBox" lockText="1"/>
</file>

<file path=xl/ctrlProps/ctrlProp153.xml><?xml version="1.0" encoding="utf-8"?>
<formControlPr xmlns="http://schemas.microsoft.com/office/spreadsheetml/2009/9/main" objectType="CheckBox" lockText="1"/>
</file>

<file path=xl/ctrlProps/ctrlProp154.xml><?xml version="1.0" encoding="utf-8"?>
<formControlPr xmlns="http://schemas.microsoft.com/office/spreadsheetml/2009/9/main" objectType="CheckBox" lockText="1"/>
</file>

<file path=xl/ctrlProps/ctrlProp155.xml><?xml version="1.0" encoding="utf-8"?>
<formControlPr xmlns="http://schemas.microsoft.com/office/spreadsheetml/2009/9/main" objectType="CheckBox" lockText="1"/>
</file>

<file path=xl/ctrlProps/ctrlProp156.xml><?xml version="1.0" encoding="utf-8"?>
<formControlPr xmlns="http://schemas.microsoft.com/office/spreadsheetml/2009/9/main" objectType="CheckBox" lockText="1"/>
</file>

<file path=xl/ctrlProps/ctrlProp157.xml><?xml version="1.0" encoding="utf-8"?>
<formControlPr xmlns="http://schemas.microsoft.com/office/spreadsheetml/2009/9/main" objectType="CheckBox" lockText="1"/>
</file>

<file path=xl/ctrlProps/ctrlProp158.xml><?xml version="1.0" encoding="utf-8"?>
<formControlPr xmlns="http://schemas.microsoft.com/office/spreadsheetml/2009/9/main" objectType="CheckBox" lockText="1"/>
</file>

<file path=xl/ctrlProps/ctrlProp159.xml><?xml version="1.0" encoding="utf-8"?>
<formControlPr xmlns="http://schemas.microsoft.com/office/spreadsheetml/2009/9/main" objectType="CheckBox" lockText="1"/>
</file>

<file path=xl/ctrlProps/ctrlProp160.xml><?xml version="1.0" encoding="utf-8"?>
<formControlPr xmlns="http://schemas.microsoft.com/office/spreadsheetml/2009/9/main" objectType="CheckBox" lockText="1"/>
</file>

<file path=xl/ctrlProps/ctrlProp161.xml><?xml version="1.0" encoding="utf-8"?>
<formControlPr xmlns="http://schemas.microsoft.com/office/spreadsheetml/2009/9/main" objectType="CheckBox" lockText="1"/>
</file>

<file path=xl/ctrlProps/ctrlProp162.xml><?xml version="1.0" encoding="utf-8"?>
<formControlPr xmlns="http://schemas.microsoft.com/office/spreadsheetml/2009/9/main" objectType="CheckBox" lockText="1"/>
</file>

<file path=xl/ctrlProps/ctrlProp163.xml><?xml version="1.0" encoding="utf-8"?>
<formControlPr xmlns="http://schemas.microsoft.com/office/spreadsheetml/2009/9/main" objectType="CheckBox" lockText="1"/>
</file>

<file path=xl/ctrlProps/ctrlProp164.xml><?xml version="1.0" encoding="utf-8"?>
<formControlPr xmlns="http://schemas.microsoft.com/office/spreadsheetml/2009/9/main" objectType="CheckBox" lockText="1"/>
</file>

<file path=xl/ctrlProps/ctrlProp165.xml><?xml version="1.0" encoding="utf-8"?>
<formControlPr xmlns="http://schemas.microsoft.com/office/spreadsheetml/2009/9/main" objectType="CheckBox" lockText="1"/>
</file>

<file path=xl/ctrlProps/ctrlProp166.xml><?xml version="1.0" encoding="utf-8"?>
<formControlPr xmlns="http://schemas.microsoft.com/office/spreadsheetml/2009/9/main" objectType="CheckBox" lockText="1"/>
</file>

<file path=xl/ctrlProps/ctrlProp167.xml><?xml version="1.0" encoding="utf-8"?>
<formControlPr xmlns="http://schemas.microsoft.com/office/spreadsheetml/2009/9/main" objectType="CheckBox" lockText="1"/>
</file>

<file path=xl/ctrlProps/ctrlProp168.xml><?xml version="1.0" encoding="utf-8"?>
<formControlPr xmlns="http://schemas.microsoft.com/office/spreadsheetml/2009/9/main" objectType="CheckBox" lockText="1"/>
</file>

<file path=xl/ctrlProps/ctrlProp169.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11</xdr:row>
          <xdr:rowOff>28575</xdr:rowOff>
        </xdr:from>
        <xdr:to>
          <xdr:col>4</xdr:col>
          <xdr:colOff>247650</xdr:colOff>
          <xdr:row>11</xdr:row>
          <xdr:rowOff>247650</xdr:rowOff>
        </xdr:to>
        <xdr:sp macro="" textlink="">
          <xdr:nvSpPr>
            <xdr:cNvPr id="5121" name="Drop Down 1" hidden="1">
              <a:extLst>
                <a:ext uri="{63B3BB69-23CF-44E3-9099-C40C66FF867C}">
                  <a14:compatExt spid="_x0000_s512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295275</xdr:colOff>
          <xdr:row>11</xdr:row>
          <xdr:rowOff>28575</xdr:rowOff>
        </xdr:from>
        <xdr:to>
          <xdr:col>5</xdr:col>
          <xdr:colOff>219075</xdr:colOff>
          <xdr:row>11</xdr:row>
          <xdr:rowOff>238125</xdr:rowOff>
        </xdr:to>
        <xdr:sp macro="" textlink="">
          <xdr:nvSpPr>
            <xdr:cNvPr id="5122" name="Drop Down 2" hidden="1">
              <a:extLst>
                <a:ext uri="{63B3BB69-23CF-44E3-9099-C40C66FF867C}">
                  <a14:compatExt spid="_x0000_s512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723900</xdr:colOff>
          <xdr:row>13</xdr:row>
          <xdr:rowOff>76200</xdr:rowOff>
        </xdr:from>
        <xdr:to>
          <xdr:col>10</xdr:col>
          <xdr:colOff>9525</xdr:colOff>
          <xdr:row>13</xdr:row>
          <xdr:rowOff>228600</xdr:rowOff>
        </xdr:to>
        <xdr:sp macro="" textlink="">
          <xdr:nvSpPr>
            <xdr:cNvPr id="8197" name="Check Box 5" hidden="1">
              <a:extLst>
                <a:ext uri="{63B3BB69-23CF-44E3-9099-C40C66FF867C}">
                  <a14:compatExt spid="_x0000_s8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15</xdr:row>
          <xdr:rowOff>95250</xdr:rowOff>
        </xdr:from>
        <xdr:to>
          <xdr:col>10</xdr:col>
          <xdr:colOff>0</xdr:colOff>
          <xdr:row>16</xdr:row>
          <xdr:rowOff>0</xdr:rowOff>
        </xdr:to>
        <xdr:sp macro="" textlink="">
          <xdr:nvSpPr>
            <xdr:cNvPr id="8198" name="Check Box 6" hidden="1">
              <a:extLst>
                <a:ext uri="{63B3BB69-23CF-44E3-9099-C40C66FF867C}">
                  <a14:compatExt spid="_x0000_s8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17</xdr:row>
          <xdr:rowOff>76200</xdr:rowOff>
        </xdr:from>
        <xdr:to>
          <xdr:col>10</xdr:col>
          <xdr:colOff>0</xdr:colOff>
          <xdr:row>17</xdr:row>
          <xdr:rowOff>228600</xdr:rowOff>
        </xdr:to>
        <xdr:sp macro="" textlink="">
          <xdr:nvSpPr>
            <xdr:cNvPr id="8199" name="Check Box 7" hidden="1">
              <a:extLst>
                <a:ext uri="{63B3BB69-23CF-44E3-9099-C40C66FF867C}">
                  <a14:compatExt spid="_x0000_s8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19</xdr:row>
          <xdr:rowOff>76200</xdr:rowOff>
        </xdr:from>
        <xdr:to>
          <xdr:col>10</xdr:col>
          <xdr:colOff>0</xdr:colOff>
          <xdr:row>19</xdr:row>
          <xdr:rowOff>228600</xdr:rowOff>
        </xdr:to>
        <xdr:sp macro="" textlink="">
          <xdr:nvSpPr>
            <xdr:cNvPr id="8200" name="Check Box 8" hidden="1">
              <a:extLst>
                <a:ext uri="{63B3BB69-23CF-44E3-9099-C40C66FF867C}">
                  <a14:compatExt spid="_x0000_s8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21</xdr:row>
          <xdr:rowOff>85725</xdr:rowOff>
        </xdr:from>
        <xdr:to>
          <xdr:col>10</xdr:col>
          <xdr:colOff>0</xdr:colOff>
          <xdr:row>22</xdr:row>
          <xdr:rowOff>0</xdr:rowOff>
        </xdr:to>
        <xdr:sp macro="" textlink="">
          <xdr:nvSpPr>
            <xdr:cNvPr id="8201" name="Check Box 9" hidden="1">
              <a:extLst>
                <a:ext uri="{63B3BB69-23CF-44E3-9099-C40C66FF867C}">
                  <a14:compatExt spid="_x0000_s8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23</xdr:row>
          <xdr:rowOff>85725</xdr:rowOff>
        </xdr:from>
        <xdr:to>
          <xdr:col>10</xdr:col>
          <xdr:colOff>0</xdr:colOff>
          <xdr:row>24</xdr:row>
          <xdr:rowOff>0</xdr:rowOff>
        </xdr:to>
        <xdr:sp macro="" textlink="">
          <xdr:nvSpPr>
            <xdr:cNvPr id="8202" name="Check Box 10" hidden="1">
              <a:extLst>
                <a:ext uri="{63B3BB69-23CF-44E3-9099-C40C66FF867C}">
                  <a14:compatExt spid="_x0000_s8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723900</xdr:colOff>
          <xdr:row>25</xdr:row>
          <xdr:rowOff>85725</xdr:rowOff>
        </xdr:from>
        <xdr:to>
          <xdr:col>10</xdr:col>
          <xdr:colOff>9525</xdr:colOff>
          <xdr:row>26</xdr:row>
          <xdr:rowOff>0</xdr:rowOff>
        </xdr:to>
        <xdr:sp macro="" textlink="">
          <xdr:nvSpPr>
            <xdr:cNvPr id="8203" name="Check Box 11" hidden="1">
              <a:extLst>
                <a:ext uri="{63B3BB69-23CF-44E3-9099-C40C66FF867C}">
                  <a14:compatExt spid="_x0000_s8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27</xdr:row>
          <xdr:rowOff>76200</xdr:rowOff>
        </xdr:from>
        <xdr:to>
          <xdr:col>10</xdr:col>
          <xdr:colOff>0</xdr:colOff>
          <xdr:row>27</xdr:row>
          <xdr:rowOff>228600</xdr:rowOff>
        </xdr:to>
        <xdr:sp macro="" textlink="">
          <xdr:nvSpPr>
            <xdr:cNvPr id="8204" name="Check Box 12" hidden="1">
              <a:extLst>
                <a:ext uri="{63B3BB69-23CF-44E3-9099-C40C66FF867C}">
                  <a14:compatExt spid="_x0000_s82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29</xdr:row>
          <xdr:rowOff>95250</xdr:rowOff>
        </xdr:from>
        <xdr:to>
          <xdr:col>9</xdr:col>
          <xdr:colOff>914400</xdr:colOff>
          <xdr:row>30</xdr:row>
          <xdr:rowOff>0</xdr:rowOff>
        </xdr:to>
        <xdr:sp macro="" textlink="">
          <xdr:nvSpPr>
            <xdr:cNvPr id="8205" name="Check Box 13" hidden="1">
              <a:extLst>
                <a:ext uri="{63B3BB69-23CF-44E3-9099-C40C66FF867C}">
                  <a14:compatExt spid="_x0000_s8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31</xdr:row>
          <xdr:rowOff>85725</xdr:rowOff>
        </xdr:from>
        <xdr:to>
          <xdr:col>10</xdr:col>
          <xdr:colOff>0</xdr:colOff>
          <xdr:row>32</xdr:row>
          <xdr:rowOff>0</xdr:rowOff>
        </xdr:to>
        <xdr:sp macro="" textlink="">
          <xdr:nvSpPr>
            <xdr:cNvPr id="8206" name="Check Box 14" hidden="1">
              <a:extLst>
                <a:ext uri="{63B3BB69-23CF-44E3-9099-C40C66FF867C}">
                  <a14:compatExt spid="_x0000_s8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33</xdr:row>
          <xdr:rowOff>85725</xdr:rowOff>
        </xdr:from>
        <xdr:to>
          <xdr:col>10</xdr:col>
          <xdr:colOff>0</xdr:colOff>
          <xdr:row>34</xdr:row>
          <xdr:rowOff>0</xdr:rowOff>
        </xdr:to>
        <xdr:sp macro="" textlink="">
          <xdr:nvSpPr>
            <xdr:cNvPr id="8207" name="Check Box 15" hidden="1">
              <a:extLst>
                <a:ext uri="{63B3BB69-23CF-44E3-9099-C40C66FF867C}">
                  <a14:compatExt spid="_x0000_s82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35</xdr:row>
          <xdr:rowOff>85725</xdr:rowOff>
        </xdr:from>
        <xdr:to>
          <xdr:col>9</xdr:col>
          <xdr:colOff>914400</xdr:colOff>
          <xdr:row>36</xdr:row>
          <xdr:rowOff>0</xdr:rowOff>
        </xdr:to>
        <xdr:sp macro="" textlink="">
          <xdr:nvSpPr>
            <xdr:cNvPr id="8208" name="Check Box 16" hidden="1">
              <a:extLst>
                <a:ext uri="{63B3BB69-23CF-44E3-9099-C40C66FF867C}">
                  <a14:compatExt spid="_x0000_s82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37</xdr:row>
          <xdr:rowOff>85725</xdr:rowOff>
        </xdr:from>
        <xdr:to>
          <xdr:col>10</xdr:col>
          <xdr:colOff>0</xdr:colOff>
          <xdr:row>38</xdr:row>
          <xdr:rowOff>0</xdr:rowOff>
        </xdr:to>
        <xdr:sp macro="" textlink="">
          <xdr:nvSpPr>
            <xdr:cNvPr id="8209" name="Check Box 17" hidden="1">
              <a:extLst>
                <a:ext uri="{63B3BB69-23CF-44E3-9099-C40C66FF867C}">
                  <a14:compatExt spid="_x0000_s82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39</xdr:row>
          <xdr:rowOff>76200</xdr:rowOff>
        </xdr:from>
        <xdr:to>
          <xdr:col>10</xdr:col>
          <xdr:colOff>0</xdr:colOff>
          <xdr:row>39</xdr:row>
          <xdr:rowOff>228600</xdr:rowOff>
        </xdr:to>
        <xdr:sp macro="" textlink="">
          <xdr:nvSpPr>
            <xdr:cNvPr id="8210" name="Check Box 18" hidden="1">
              <a:extLst>
                <a:ext uri="{63B3BB69-23CF-44E3-9099-C40C66FF867C}">
                  <a14:compatExt spid="_x0000_s82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41</xdr:row>
          <xdr:rowOff>76200</xdr:rowOff>
        </xdr:from>
        <xdr:to>
          <xdr:col>9</xdr:col>
          <xdr:colOff>914400</xdr:colOff>
          <xdr:row>41</xdr:row>
          <xdr:rowOff>228600</xdr:rowOff>
        </xdr:to>
        <xdr:sp macro="" textlink="">
          <xdr:nvSpPr>
            <xdr:cNvPr id="8211" name="Check Box 19" hidden="1">
              <a:extLst>
                <a:ext uri="{63B3BB69-23CF-44E3-9099-C40C66FF867C}">
                  <a14:compatExt spid="_x0000_s8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43</xdr:row>
          <xdr:rowOff>85725</xdr:rowOff>
        </xdr:from>
        <xdr:to>
          <xdr:col>10</xdr:col>
          <xdr:colOff>0</xdr:colOff>
          <xdr:row>44</xdr:row>
          <xdr:rowOff>0</xdr:rowOff>
        </xdr:to>
        <xdr:sp macro="" textlink="">
          <xdr:nvSpPr>
            <xdr:cNvPr id="8212" name="Check Box 20" hidden="1">
              <a:extLst>
                <a:ext uri="{63B3BB69-23CF-44E3-9099-C40C66FF867C}">
                  <a14:compatExt spid="_x0000_s8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45</xdr:row>
          <xdr:rowOff>76200</xdr:rowOff>
        </xdr:from>
        <xdr:to>
          <xdr:col>10</xdr:col>
          <xdr:colOff>0</xdr:colOff>
          <xdr:row>45</xdr:row>
          <xdr:rowOff>228600</xdr:rowOff>
        </xdr:to>
        <xdr:sp macro="" textlink="">
          <xdr:nvSpPr>
            <xdr:cNvPr id="8213" name="Check Box 21" hidden="1">
              <a:extLst>
                <a:ext uri="{63B3BB69-23CF-44E3-9099-C40C66FF867C}">
                  <a14:compatExt spid="_x0000_s82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47</xdr:row>
          <xdr:rowOff>85725</xdr:rowOff>
        </xdr:from>
        <xdr:to>
          <xdr:col>10</xdr:col>
          <xdr:colOff>0</xdr:colOff>
          <xdr:row>48</xdr:row>
          <xdr:rowOff>0</xdr:rowOff>
        </xdr:to>
        <xdr:sp macro="" textlink="">
          <xdr:nvSpPr>
            <xdr:cNvPr id="8214" name="Check Box 22" hidden="1">
              <a:extLst>
                <a:ext uri="{63B3BB69-23CF-44E3-9099-C40C66FF867C}">
                  <a14:compatExt spid="_x0000_s82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49</xdr:row>
          <xdr:rowOff>76200</xdr:rowOff>
        </xdr:from>
        <xdr:to>
          <xdr:col>10</xdr:col>
          <xdr:colOff>0</xdr:colOff>
          <xdr:row>49</xdr:row>
          <xdr:rowOff>228600</xdr:rowOff>
        </xdr:to>
        <xdr:sp macro="" textlink="">
          <xdr:nvSpPr>
            <xdr:cNvPr id="8215" name="Check Box 23" hidden="1">
              <a:extLst>
                <a:ext uri="{63B3BB69-23CF-44E3-9099-C40C66FF867C}">
                  <a14:compatExt spid="_x0000_s82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51</xdr:row>
          <xdr:rowOff>76200</xdr:rowOff>
        </xdr:from>
        <xdr:to>
          <xdr:col>10</xdr:col>
          <xdr:colOff>0</xdr:colOff>
          <xdr:row>51</xdr:row>
          <xdr:rowOff>228600</xdr:rowOff>
        </xdr:to>
        <xdr:sp macro="" textlink="">
          <xdr:nvSpPr>
            <xdr:cNvPr id="8216" name="Check Box 24" hidden="1">
              <a:extLst>
                <a:ext uri="{63B3BB69-23CF-44E3-9099-C40C66FF867C}">
                  <a14:compatExt spid="_x0000_s82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48</xdr:row>
          <xdr:rowOff>47625</xdr:rowOff>
        </xdr:from>
        <xdr:to>
          <xdr:col>9</xdr:col>
          <xdr:colOff>171450</xdr:colOff>
          <xdr:row>49</xdr:row>
          <xdr:rowOff>95250</xdr:rowOff>
        </xdr:to>
        <xdr:sp macro="" textlink="">
          <xdr:nvSpPr>
            <xdr:cNvPr id="8231" name="Check Box 39" hidden="1">
              <a:extLst>
                <a:ext uri="{63B3BB69-23CF-44E3-9099-C40C66FF867C}">
                  <a14:compatExt spid="_x0000_s82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48</xdr:row>
          <xdr:rowOff>47625</xdr:rowOff>
        </xdr:from>
        <xdr:to>
          <xdr:col>9</xdr:col>
          <xdr:colOff>180975</xdr:colOff>
          <xdr:row>49</xdr:row>
          <xdr:rowOff>104775</xdr:rowOff>
        </xdr:to>
        <xdr:sp macro="" textlink="">
          <xdr:nvSpPr>
            <xdr:cNvPr id="8232" name="Check Box 40" hidden="1">
              <a:extLst>
                <a:ext uri="{63B3BB69-23CF-44E3-9099-C40C66FF867C}">
                  <a14:compatExt spid="_x0000_s8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48</xdr:row>
          <xdr:rowOff>47625</xdr:rowOff>
        </xdr:from>
        <xdr:to>
          <xdr:col>9</xdr:col>
          <xdr:colOff>180975</xdr:colOff>
          <xdr:row>49</xdr:row>
          <xdr:rowOff>104775</xdr:rowOff>
        </xdr:to>
        <xdr:sp macro="" textlink="">
          <xdr:nvSpPr>
            <xdr:cNvPr id="8233" name="Check Box 41" hidden="1">
              <a:extLst>
                <a:ext uri="{63B3BB69-23CF-44E3-9099-C40C66FF867C}">
                  <a14:compatExt spid="_x0000_s82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48</xdr:row>
          <xdr:rowOff>47625</xdr:rowOff>
        </xdr:from>
        <xdr:to>
          <xdr:col>9</xdr:col>
          <xdr:colOff>171450</xdr:colOff>
          <xdr:row>49</xdr:row>
          <xdr:rowOff>104775</xdr:rowOff>
        </xdr:to>
        <xdr:sp macro="" textlink="">
          <xdr:nvSpPr>
            <xdr:cNvPr id="8234" name="Check Box 42" hidden="1">
              <a:extLst>
                <a:ext uri="{63B3BB69-23CF-44E3-9099-C40C66FF867C}">
                  <a14:compatExt spid="_x0000_s82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48</xdr:row>
          <xdr:rowOff>47625</xdr:rowOff>
        </xdr:from>
        <xdr:to>
          <xdr:col>9</xdr:col>
          <xdr:colOff>171450</xdr:colOff>
          <xdr:row>49</xdr:row>
          <xdr:rowOff>142875</xdr:rowOff>
        </xdr:to>
        <xdr:sp macro="" textlink="">
          <xdr:nvSpPr>
            <xdr:cNvPr id="8235" name="Check Box 43" hidden="1">
              <a:extLst>
                <a:ext uri="{63B3BB69-23CF-44E3-9099-C40C66FF867C}">
                  <a14:compatExt spid="_x0000_s82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48</xdr:row>
          <xdr:rowOff>47625</xdr:rowOff>
        </xdr:from>
        <xdr:to>
          <xdr:col>9</xdr:col>
          <xdr:colOff>171450</xdr:colOff>
          <xdr:row>49</xdr:row>
          <xdr:rowOff>95250</xdr:rowOff>
        </xdr:to>
        <xdr:sp macro="" textlink="">
          <xdr:nvSpPr>
            <xdr:cNvPr id="8236" name="Check Box 44" hidden="1">
              <a:extLst>
                <a:ext uri="{63B3BB69-23CF-44E3-9099-C40C66FF867C}">
                  <a14:compatExt spid="_x0000_s82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48</xdr:row>
          <xdr:rowOff>47625</xdr:rowOff>
        </xdr:from>
        <xdr:to>
          <xdr:col>9</xdr:col>
          <xdr:colOff>171450</xdr:colOff>
          <xdr:row>49</xdr:row>
          <xdr:rowOff>95250</xdr:rowOff>
        </xdr:to>
        <xdr:sp macro="" textlink="">
          <xdr:nvSpPr>
            <xdr:cNvPr id="8237" name="Check Box 45" hidden="1">
              <a:extLst>
                <a:ext uri="{63B3BB69-23CF-44E3-9099-C40C66FF867C}">
                  <a14:compatExt spid="_x0000_s82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695325</xdr:colOff>
          <xdr:row>63</xdr:row>
          <xdr:rowOff>57150</xdr:rowOff>
        </xdr:from>
        <xdr:to>
          <xdr:col>10</xdr:col>
          <xdr:colOff>0</xdr:colOff>
          <xdr:row>63</xdr:row>
          <xdr:rowOff>219075</xdr:rowOff>
        </xdr:to>
        <xdr:sp macro="" textlink="">
          <xdr:nvSpPr>
            <xdr:cNvPr id="8247" name="Check Box 55" hidden="1">
              <a:extLst>
                <a:ext uri="{63B3BB69-23CF-44E3-9099-C40C66FF867C}">
                  <a14:compatExt spid="_x0000_s8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65</xdr:row>
          <xdr:rowOff>66675</xdr:rowOff>
        </xdr:from>
        <xdr:to>
          <xdr:col>10</xdr:col>
          <xdr:colOff>9525</xdr:colOff>
          <xdr:row>66</xdr:row>
          <xdr:rowOff>0</xdr:rowOff>
        </xdr:to>
        <xdr:sp macro="" textlink="">
          <xdr:nvSpPr>
            <xdr:cNvPr id="8260" name="Check Box 68" hidden="1">
              <a:extLst>
                <a:ext uri="{63B3BB69-23CF-44E3-9099-C40C66FF867C}">
                  <a14:compatExt spid="_x0000_s8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67</xdr:row>
          <xdr:rowOff>76200</xdr:rowOff>
        </xdr:from>
        <xdr:to>
          <xdr:col>9</xdr:col>
          <xdr:colOff>914400</xdr:colOff>
          <xdr:row>67</xdr:row>
          <xdr:rowOff>228600</xdr:rowOff>
        </xdr:to>
        <xdr:sp macro="" textlink="">
          <xdr:nvSpPr>
            <xdr:cNvPr id="8261" name="Check Box 69" hidden="1">
              <a:extLst>
                <a:ext uri="{63B3BB69-23CF-44E3-9099-C40C66FF867C}">
                  <a14:compatExt spid="_x0000_s8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69</xdr:row>
          <xdr:rowOff>76200</xdr:rowOff>
        </xdr:from>
        <xdr:to>
          <xdr:col>9</xdr:col>
          <xdr:colOff>914400</xdr:colOff>
          <xdr:row>69</xdr:row>
          <xdr:rowOff>228600</xdr:rowOff>
        </xdr:to>
        <xdr:sp macro="" textlink="">
          <xdr:nvSpPr>
            <xdr:cNvPr id="8262" name="Check Box 70" hidden="1">
              <a:extLst>
                <a:ext uri="{63B3BB69-23CF-44E3-9099-C40C66FF867C}">
                  <a14:compatExt spid="_x0000_s8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685800</xdr:colOff>
          <xdr:row>71</xdr:row>
          <xdr:rowOff>76200</xdr:rowOff>
        </xdr:from>
        <xdr:to>
          <xdr:col>9</xdr:col>
          <xdr:colOff>904875</xdr:colOff>
          <xdr:row>71</xdr:row>
          <xdr:rowOff>228600</xdr:rowOff>
        </xdr:to>
        <xdr:sp macro="" textlink="">
          <xdr:nvSpPr>
            <xdr:cNvPr id="8263" name="Check Box 71" hidden="1">
              <a:extLst>
                <a:ext uri="{63B3BB69-23CF-44E3-9099-C40C66FF867C}">
                  <a14:compatExt spid="_x0000_s8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73</xdr:row>
          <xdr:rowOff>85725</xdr:rowOff>
        </xdr:from>
        <xdr:to>
          <xdr:col>10</xdr:col>
          <xdr:colOff>0</xdr:colOff>
          <xdr:row>74</xdr:row>
          <xdr:rowOff>0</xdr:rowOff>
        </xdr:to>
        <xdr:sp macro="" textlink="">
          <xdr:nvSpPr>
            <xdr:cNvPr id="8264" name="Check Box 72" hidden="1">
              <a:extLst>
                <a:ext uri="{63B3BB69-23CF-44E3-9099-C40C66FF867C}">
                  <a14:compatExt spid="_x0000_s8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75</xdr:row>
          <xdr:rowOff>85725</xdr:rowOff>
        </xdr:from>
        <xdr:to>
          <xdr:col>9</xdr:col>
          <xdr:colOff>914400</xdr:colOff>
          <xdr:row>76</xdr:row>
          <xdr:rowOff>0</xdr:rowOff>
        </xdr:to>
        <xdr:sp macro="" textlink="">
          <xdr:nvSpPr>
            <xdr:cNvPr id="8267" name="Check Box 75" hidden="1">
              <a:extLst>
                <a:ext uri="{63B3BB69-23CF-44E3-9099-C40C66FF867C}">
                  <a14:compatExt spid="_x0000_s8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77</xdr:row>
          <xdr:rowOff>76200</xdr:rowOff>
        </xdr:from>
        <xdr:to>
          <xdr:col>10</xdr:col>
          <xdr:colOff>0</xdr:colOff>
          <xdr:row>77</xdr:row>
          <xdr:rowOff>228600</xdr:rowOff>
        </xdr:to>
        <xdr:sp macro="" textlink="">
          <xdr:nvSpPr>
            <xdr:cNvPr id="8268" name="Check Box 76" hidden="1">
              <a:extLst>
                <a:ext uri="{63B3BB69-23CF-44E3-9099-C40C66FF867C}">
                  <a14:compatExt spid="_x0000_s8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723900</xdr:colOff>
          <xdr:row>79</xdr:row>
          <xdr:rowOff>76200</xdr:rowOff>
        </xdr:from>
        <xdr:to>
          <xdr:col>10</xdr:col>
          <xdr:colOff>9525</xdr:colOff>
          <xdr:row>79</xdr:row>
          <xdr:rowOff>228600</xdr:rowOff>
        </xdr:to>
        <xdr:sp macro="" textlink="">
          <xdr:nvSpPr>
            <xdr:cNvPr id="8269" name="Check Box 77" hidden="1">
              <a:extLst>
                <a:ext uri="{63B3BB69-23CF-44E3-9099-C40C66FF867C}">
                  <a14:compatExt spid="_x0000_s8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81</xdr:row>
          <xdr:rowOff>85725</xdr:rowOff>
        </xdr:from>
        <xdr:to>
          <xdr:col>10</xdr:col>
          <xdr:colOff>0</xdr:colOff>
          <xdr:row>82</xdr:row>
          <xdr:rowOff>0</xdr:rowOff>
        </xdr:to>
        <xdr:sp macro="" textlink="">
          <xdr:nvSpPr>
            <xdr:cNvPr id="8270" name="Check Box 78" hidden="1">
              <a:extLst>
                <a:ext uri="{63B3BB69-23CF-44E3-9099-C40C66FF867C}">
                  <a14:compatExt spid="_x0000_s8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83</xdr:row>
          <xdr:rowOff>85725</xdr:rowOff>
        </xdr:from>
        <xdr:to>
          <xdr:col>9</xdr:col>
          <xdr:colOff>914400</xdr:colOff>
          <xdr:row>84</xdr:row>
          <xdr:rowOff>0</xdr:rowOff>
        </xdr:to>
        <xdr:sp macro="" textlink="">
          <xdr:nvSpPr>
            <xdr:cNvPr id="8271" name="Check Box 79" hidden="1">
              <a:extLst>
                <a:ext uri="{63B3BB69-23CF-44E3-9099-C40C66FF867C}">
                  <a14:compatExt spid="_x0000_s8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85</xdr:row>
          <xdr:rowOff>85725</xdr:rowOff>
        </xdr:from>
        <xdr:to>
          <xdr:col>10</xdr:col>
          <xdr:colOff>0</xdr:colOff>
          <xdr:row>85</xdr:row>
          <xdr:rowOff>228600</xdr:rowOff>
        </xdr:to>
        <xdr:sp macro="" textlink="">
          <xdr:nvSpPr>
            <xdr:cNvPr id="8272" name="Check Box 80" hidden="1">
              <a:extLst>
                <a:ext uri="{63B3BB69-23CF-44E3-9099-C40C66FF867C}">
                  <a14:compatExt spid="_x0000_s8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87</xdr:row>
          <xdr:rowOff>76200</xdr:rowOff>
        </xdr:from>
        <xdr:to>
          <xdr:col>10</xdr:col>
          <xdr:colOff>0</xdr:colOff>
          <xdr:row>87</xdr:row>
          <xdr:rowOff>228600</xdr:rowOff>
        </xdr:to>
        <xdr:sp macro="" textlink="">
          <xdr:nvSpPr>
            <xdr:cNvPr id="8273" name="Check Box 81" hidden="1">
              <a:extLst>
                <a:ext uri="{63B3BB69-23CF-44E3-9099-C40C66FF867C}">
                  <a14:compatExt spid="_x0000_s8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89</xdr:row>
          <xdr:rowOff>76200</xdr:rowOff>
        </xdr:from>
        <xdr:to>
          <xdr:col>10</xdr:col>
          <xdr:colOff>0</xdr:colOff>
          <xdr:row>89</xdr:row>
          <xdr:rowOff>228600</xdr:rowOff>
        </xdr:to>
        <xdr:sp macro="" textlink="">
          <xdr:nvSpPr>
            <xdr:cNvPr id="8274" name="Check Box 82" hidden="1">
              <a:extLst>
                <a:ext uri="{63B3BB69-23CF-44E3-9099-C40C66FF867C}">
                  <a14:compatExt spid="_x0000_s8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91</xdr:row>
          <xdr:rowOff>85725</xdr:rowOff>
        </xdr:from>
        <xdr:to>
          <xdr:col>10</xdr:col>
          <xdr:colOff>0</xdr:colOff>
          <xdr:row>92</xdr:row>
          <xdr:rowOff>0</xdr:rowOff>
        </xdr:to>
        <xdr:sp macro="" textlink="">
          <xdr:nvSpPr>
            <xdr:cNvPr id="8275" name="Check Box 83" hidden="1">
              <a:extLst>
                <a:ext uri="{63B3BB69-23CF-44E3-9099-C40C66FF867C}">
                  <a14:compatExt spid="_x0000_s8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93</xdr:row>
          <xdr:rowOff>85725</xdr:rowOff>
        </xdr:from>
        <xdr:to>
          <xdr:col>9</xdr:col>
          <xdr:colOff>914400</xdr:colOff>
          <xdr:row>94</xdr:row>
          <xdr:rowOff>0</xdr:rowOff>
        </xdr:to>
        <xdr:sp macro="" textlink="">
          <xdr:nvSpPr>
            <xdr:cNvPr id="8276" name="Check Box 84" hidden="1">
              <a:extLst>
                <a:ext uri="{63B3BB69-23CF-44E3-9099-C40C66FF867C}">
                  <a14:compatExt spid="_x0000_s8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95</xdr:row>
          <xdr:rowOff>85725</xdr:rowOff>
        </xdr:from>
        <xdr:to>
          <xdr:col>10</xdr:col>
          <xdr:colOff>0</xdr:colOff>
          <xdr:row>96</xdr:row>
          <xdr:rowOff>0</xdr:rowOff>
        </xdr:to>
        <xdr:sp macro="" textlink="">
          <xdr:nvSpPr>
            <xdr:cNvPr id="8277" name="Check Box 85" hidden="1">
              <a:extLst>
                <a:ext uri="{63B3BB69-23CF-44E3-9099-C40C66FF867C}">
                  <a14:compatExt spid="_x0000_s8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99</xdr:row>
          <xdr:rowOff>76200</xdr:rowOff>
        </xdr:from>
        <xdr:to>
          <xdr:col>9</xdr:col>
          <xdr:colOff>914400</xdr:colOff>
          <xdr:row>99</xdr:row>
          <xdr:rowOff>228600</xdr:rowOff>
        </xdr:to>
        <xdr:sp macro="" textlink="">
          <xdr:nvSpPr>
            <xdr:cNvPr id="8278" name="Check Box 86" hidden="1">
              <a:extLst>
                <a:ext uri="{63B3BB69-23CF-44E3-9099-C40C66FF867C}">
                  <a14:compatExt spid="_x0000_s8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97</xdr:row>
          <xdr:rowOff>76200</xdr:rowOff>
        </xdr:from>
        <xdr:to>
          <xdr:col>10</xdr:col>
          <xdr:colOff>0</xdr:colOff>
          <xdr:row>97</xdr:row>
          <xdr:rowOff>228600</xdr:rowOff>
        </xdr:to>
        <xdr:sp macro="" textlink="">
          <xdr:nvSpPr>
            <xdr:cNvPr id="8279" name="Check Box 87" hidden="1">
              <a:extLst>
                <a:ext uri="{63B3BB69-23CF-44E3-9099-C40C66FF867C}">
                  <a14:compatExt spid="_x0000_s8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704850</xdr:colOff>
          <xdr:row>101</xdr:row>
          <xdr:rowOff>85725</xdr:rowOff>
        </xdr:from>
        <xdr:to>
          <xdr:col>9</xdr:col>
          <xdr:colOff>914400</xdr:colOff>
          <xdr:row>102</xdr:row>
          <xdr:rowOff>0</xdr:rowOff>
        </xdr:to>
        <xdr:sp macro="" textlink="">
          <xdr:nvSpPr>
            <xdr:cNvPr id="8280" name="Check Box 88" hidden="1">
              <a:extLst>
                <a:ext uri="{63B3BB69-23CF-44E3-9099-C40C66FF867C}">
                  <a14:compatExt spid="_x0000_s8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714375</xdr:colOff>
          <xdr:row>103</xdr:row>
          <xdr:rowOff>85725</xdr:rowOff>
        </xdr:from>
        <xdr:to>
          <xdr:col>10</xdr:col>
          <xdr:colOff>0</xdr:colOff>
          <xdr:row>104</xdr:row>
          <xdr:rowOff>0</xdr:rowOff>
        </xdr:to>
        <xdr:sp macro="" textlink="">
          <xdr:nvSpPr>
            <xdr:cNvPr id="8281" name="Check Box 89" hidden="1">
              <a:extLst>
                <a:ext uri="{63B3BB69-23CF-44E3-9099-C40C66FF867C}">
                  <a14:compatExt spid="_x0000_s8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714375</xdr:colOff>
          <xdr:row>12</xdr:row>
          <xdr:rowOff>38100</xdr:rowOff>
        </xdr:from>
        <xdr:to>
          <xdr:col>8</xdr:col>
          <xdr:colOff>0</xdr:colOff>
          <xdr:row>13</xdr:row>
          <xdr:rowOff>0</xdr:rowOff>
        </xdr:to>
        <xdr:sp macro="" textlink="">
          <xdr:nvSpPr>
            <xdr:cNvPr id="33941" name="Check Box 149" hidden="1">
              <a:extLst>
                <a:ext uri="{63B3BB69-23CF-44E3-9099-C40C66FF867C}">
                  <a14:compatExt spid="_x0000_s339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14</xdr:row>
          <xdr:rowOff>38100</xdr:rowOff>
        </xdr:from>
        <xdr:to>
          <xdr:col>8</xdr:col>
          <xdr:colOff>0</xdr:colOff>
          <xdr:row>15</xdr:row>
          <xdr:rowOff>0</xdr:rowOff>
        </xdr:to>
        <xdr:sp macro="" textlink="">
          <xdr:nvSpPr>
            <xdr:cNvPr id="33942" name="Check Box 150" hidden="1">
              <a:extLst>
                <a:ext uri="{63B3BB69-23CF-44E3-9099-C40C66FF867C}">
                  <a14:compatExt spid="_x0000_s339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16</xdr:row>
          <xdr:rowOff>38100</xdr:rowOff>
        </xdr:from>
        <xdr:to>
          <xdr:col>8</xdr:col>
          <xdr:colOff>0</xdr:colOff>
          <xdr:row>17</xdr:row>
          <xdr:rowOff>0</xdr:rowOff>
        </xdr:to>
        <xdr:sp macro="" textlink="">
          <xdr:nvSpPr>
            <xdr:cNvPr id="33943" name="Check Box 151" hidden="1">
              <a:extLst>
                <a:ext uri="{63B3BB69-23CF-44E3-9099-C40C66FF867C}">
                  <a14:compatExt spid="_x0000_s339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18</xdr:row>
          <xdr:rowOff>38100</xdr:rowOff>
        </xdr:from>
        <xdr:to>
          <xdr:col>8</xdr:col>
          <xdr:colOff>0</xdr:colOff>
          <xdr:row>19</xdr:row>
          <xdr:rowOff>0</xdr:rowOff>
        </xdr:to>
        <xdr:sp macro="" textlink="">
          <xdr:nvSpPr>
            <xdr:cNvPr id="33944" name="Check Box 152" hidden="1">
              <a:extLst>
                <a:ext uri="{63B3BB69-23CF-44E3-9099-C40C66FF867C}">
                  <a14:compatExt spid="_x0000_s339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20</xdr:row>
          <xdr:rowOff>38100</xdr:rowOff>
        </xdr:from>
        <xdr:to>
          <xdr:col>8</xdr:col>
          <xdr:colOff>0</xdr:colOff>
          <xdr:row>21</xdr:row>
          <xdr:rowOff>0</xdr:rowOff>
        </xdr:to>
        <xdr:sp macro="" textlink="">
          <xdr:nvSpPr>
            <xdr:cNvPr id="33945" name="Check Box 153" hidden="1">
              <a:extLst>
                <a:ext uri="{63B3BB69-23CF-44E3-9099-C40C66FF867C}">
                  <a14:compatExt spid="_x0000_s339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22</xdr:row>
          <xdr:rowOff>38100</xdr:rowOff>
        </xdr:from>
        <xdr:to>
          <xdr:col>8</xdr:col>
          <xdr:colOff>0</xdr:colOff>
          <xdr:row>23</xdr:row>
          <xdr:rowOff>0</xdr:rowOff>
        </xdr:to>
        <xdr:sp macro="" textlink="">
          <xdr:nvSpPr>
            <xdr:cNvPr id="33946" name="Check Box 154" hidden="1">
              <a:extLst>
                <a:ext uri="{63B3BB69-23CF-44E3-9099-C40C66FF867C}">
                  <a14:compatExt spid="_x0000_s339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24</xdr:row>
          <xdr:rowOff>38100</xdr:rowOff>
        </xdr:from>
        <xdr:to>
          <xdr:col>8</xdr:col>
          <xdr:colOff>0</xdr:colOff>
          <xdr:row>25</xdr:row>
          <xdr:rowOff>0</xdr:rowOff>
        </xdr:to>
        <xdr:sp macro="" textlink="">
          <xdr:nvSpPr>
            <xdr:cNvPr id="33947" name="Check Box 155" hidden="1">
              <a:extLst>
                <a:ext uri="{63B3BB69-23CF-44E3-9099-C40C66FF867C}">
                  <a14:compatExt spid="_x0000_s339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26</xdr:row>
          <xdr:rowOff>38100</xdr:rowOff>
        </xdr:from>
        <xdr:to>
          <xdr:col>8</xdr:col>
          <xdr:colOff>0</xdr:colOff>
          <xdr:row>27</xdr:row>
          <xdr:rowOff>0</xdr:rowOff>
        </xdr:to>
        <xdr:sp macro="" textlink="">
          <xdr:nvSpPr>
            <xdr:cNvPr id="33948" name="Check Box 156" hidden="1">
              <a:extLst>
                <a:ext uri="{63B3BB69-23CF-44E3-9099-C40C66FF867C}">
                  <a14:compatExt spid="_x0000_s339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28</xdr:row>
          <xdr:rowOff>38100</xdr:rowOff>
        </xdr:from>
        <xdr:to>
          <xdr:col>8</xdr:col>
          <xdr:colOff>0</xdr:colOff>
          <xdr:row>29</xdr:row>
          <xdr:rowOff>0</xdr:rowOff>
        </xdr:to>
        <xdr:sp macro="" textlink="">
          <xdr:nvSpPr>
            <xdr:cNvPr id="33949" name="Check Box 157" hidden="1">
              <a:extLst>
                <a:ext uri="{63B3BB69-23CF-44E3-9099-C40C66FF867C}">
                  <a14:compatExt spid="_x0000_s339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30</xdr:row>
          <xdr:rowOff>38100</xdr:rowOff>
        </xdr:from>
        <xdr:to>
          <xdr:col>8</xdr:col>
          <xdr:colOff>0</xdr:colOff>
          <xdr:row>31</xdr:row>
          <xdr:rowOff>0</xdr:rowOff>
        </xdr:to>
        <xdr:sp macro="" textlink="">
          <xdr:nvSpPr>
            <xdr:cNvPr id="33950" name="Check Box 158" hidden="1">
              <a:extLst>
                <a:ext uri="{63B3BB69-23CF-44E3-9099-C40C66FF867C}">
                  <a14:compatExt spid="_x0000_s339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32</xdr:row>
          <xdr:rowOff>38100</xdr:rowOff>
        </xdr:from>
        <xdr:to>
          <xdr:col>8</xdr:col>
          <xdr:colOff>0</xdr:colOff>
          <xdr:row>33</xdr:row>
          <xdr:rowOff>0</xdr:rowOff>
        </xdr:to>
        <xdr:sp macro="" textlink="">
          <xdr:nvSpPr>
            <xdr:cNvPr id="33952" name="Check Box 160" hidden="1">
              <a:extLst>
                <a:ext uri="{63B3BB69-23CF-44E3-9099-C40C66FF867C}">
                  <a14:compatExt spid="_x0000_s339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34</xdr:row>
          <xdr:rowOff>38100</xdr:rowOff>
        </xdr:from>
        <xdr:to>
          <xdr:col>8</xdr:col>
          <xdr:colOff>0</xdr:colOff>
          <xdr:row>35</xdr:row>
          <xdr:rowOff>0</xdr:rowOff>
        </xdr:to>
        <xdr:sp macro="" textlink="">
          <xdr:nvSpPr>
            <xdr:cNvPr id="33954" name="Check Box 162" hidden="1">
              <a:extLst>
                <a:ext uri="{63B3BB69-23CF-44E3-9099-C40C66FF867C}">
                  <a14:compatExt spid="_x0000_s339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36</xdr:row>
          <xdr:rowOff>38100</xdr:rowOff>
        </xdr:from>
        <xdr:to>
          <xdr:col>8</xdr:col>
          <xdr:colOff>0</xdr:colOff>
          <xdr:row>37</xdr:row>
          <xdr:rowOff>0</xdr:rowOff>
        </xdr:to>
        <xdr:sp macro="" textlink="">
          <xdr:nvSpPr>
            <xdr:cNvPr id="33955" name="Check Box 163" hidden="1">
              <a:extLst>
                <a:ext uri="{63B3BB69-23CF-44E3-9099-C40C66FF867C}">
                  <a14:compatExt spid="_x0000_s339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38</xdr:row>
          <xdr:rowOff>38100</xdr:rowOff>
        </xdr:from>
        <xdr:to>
          <xdr:col>8</xdr:col>
          <xdr:colOff>0</xdr:colOff>
          <xdr:row>39</xdr:row>
          <xdr:rowOff>0</xdr:rowOff>
        </xdr:to>
        <xdr:sp macro="" textlink="">
          <xdr:nvSpPr>
            <xdr:cNvPr id="33956" name="Check Box 164" hidden="1">
              <a:extLst>
                <a:ext uri="{63B3BB69-23CF-44E3-9099-C40C66FF867C}">
                  <a14:compatExt spid="_x0000_s339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40</xdr:row>
          <xdr:rowOff>38100</xdr:rowOff>
        </xdr:from>
        <xdr:to>
          <xdr:col>8</xdr:col>
          <xdr:colOff>0</xdr:colOff>
          <xdr:row>41</xdr:row>
          <xdr:rowOff>0</xdr:rowOff>
        </xdr:to>
        <xdr:sp macro="" textlink="">
          <xdr:nvSpPr>
            <xdr:cNvPr id="33957" name="Check Box 165" hidden="1">
              <a:extLst>
                <a:ext uri="{63B3BB69-23CF-44E3-9099-C40C66FF867C}">
                  <a14:compatExt spid="_x0000_s339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42</xdr:row>
          <xdr:rowOff>38100</xdr:rowOff>
        </xdr:from>
        <xdr:to>
          <xdr:col>8</xdr:col>
          <xdr:colOff>0</xdr:colOff>
          <xdr:row>43</xdr:row>
          <xdr:rowOff>0</xdr:rowOff>
        </xdr:to>
        <xdr:sp macro="" textlink="">
          <xdr:nvSpPr>
            <xdr:cNvPr id="33958" name="Check Box 166" hidden="1">
              <a:extLst>
                <a:ext uri="{63B3BB69-23CF-44E3-9099-C40C66FF867C}">
                  <a14:compatExt spid="_x0000_s339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44</xdr:row>
          <xdr:rowOff>38100</xdr:rowOff>
        </xdr:from>
        <xdr:to>
          <xdr:col>8</xdr:col>
          <xdr:colOff>0</xdr:colOff>
          <xdr:row>45</xdr:row>
          <xdr:rowOff>0</xdr:rowOff>
        </xdr:to>
        <xdr:sp macro="" textlink="">
          <xdr:nvSpPr>
            <xdr:cNvPr id="33959" name="Check Box 167" hidden="1">
              <a:extLst>
                <a:ext uri="{63B3BB69-23CF-44E3-9099-C40C66FF867C}">
                  <a14:compatExt spid="_x0000_s339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46</xdr:row>
          <xdr:rowOff>38100</xdr:rowOff>
        </xdr:from>
        <xdr:to>
          <xdr:col>8</xdr:col>
          <xdr:colOff>0</xdr:colOff>
          <xdr:row>47</xdr:row>
          <xdr:rowOff>0</xdr:rowOff>
        </xdr:to>
        <xdr:sp macro="" textlink="">
          <xdr:nvSpPr>
            <xdr:cNvPr id="33960" name="Check Box 168" hidden="1">
              <a:extLst>
                <a:ext uri="{63B3BB69-23CF-44E3-9099-C40C66FF867C}">
                  <a14:compatExt spid="_x0000_s339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48</xdr:row>
          <xdr:rowOff>38100</xdr:rowOff>
        </xdr:from>
        <xdr:to>
          <xdr:col>8</xdr:col>
          <xdr:colOff>0</xdr:colOff>
          <xdr:row>49</xdr:row>
          <xdr:rowOff>0</xdr:rowOff>
        </xdr:to>
        <xdr:sp macro="" textlink="">
          <xdr:nvSpPr>
            <xdr:cNvPr id="33961" name="Check Box 169" hidden="1">
              <a:extLst>
                <a:ext uri="{63B3BB69-23CF-44E3-9099-C40C66FF867C}">
                  <a14:compatExt spid="_x0000_s339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50</xdr:row>
          <xdr:rowOff>38100</xdr:rowOff>
        </xdr:from>
        <xdr:to>
          <xdr:col>8</xdr:col>
          <xdr:colOff>0</xdr:colOff>
          <xdr:row>51</xdr:row>
          <xdr:rowOff>0</xdr:rowOff>
        </xdr:to>
        <xdr:sp macro="" textlink="">
          <xdr:nvSpPr>
            <xdr:cNvPr id="33962" name="Check Box 170" hidden="1">
              <a:extLst>
                <a:ext uri="{63B3BB69-23CF-44E3-9099-C40C66FF867C}">
                  <a14:compatExt spid="_x0000_s339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52</xdr:row>
          <xdr:rowOff>38100</xdr:rowOff>
        </xdr:from>
        <xdr:to>
          <xdr:col>8</xdr:col>
          <xdr:colOff>0</xdr:colOff>
          <xdr:row>53</xdr:row>
          <xdr:rowOff>0</xdr:rowOff>
        </xdr:to>
        <xdr:sp macro="" textlink="">
          <xdr:nvSpPr>
            <xdr:cNvPr id="33963" name="Check Box 171" hidden="1">
              <a:extLst>
                <a:ext uri="{63B3BB69-23CF-44E3-9099-C40C66FF867C}">
                  <a14:compatExt spid="_x0000_s339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54</xdr:row>
          <xdr:rowOff>38100</xdr:rowOff>
        </xdr:from>
        <xdr:to>
          <xdr:col>8</xdr:col>
          <xdr:colOff>0</xdr:colOff>
          <xdr:row>55</xdr:row>
          <xdr:rowOff>0</xdr:rowOff>
        </xdr:to>
        <xdr:sp macro="" textlink="">
          <xdr:nvSpPr>
            <xdr:cNvPr id="33964" name="Check Box 172" hidden="1">
              <a:extLst>
                <a:ext uri="{63B3BB69-23CF-44E3-9099-C40C66FF867C}">
                  <a14:compatExt spid="_x0000_s339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56</xdr:row>
          <xdr:rowOff>38100</xdr:rowOff>
        </xdr:from>
        <xdr:to>
          <xdr:col>8</xdr:col>
          <xdr:colOff>0</xdr:colOff>
          <xdr:row>57</xdr:row>
          <xdr:rowOff>0</xdr:rowOff>
        </xdr:to>
        <xdr:sp macro="" textlink="">
          <xdr:nvSpPr>
            <xdr:cNvPr id="33965" name="Check Box 173" hidden="1">
              <a:extLst>
                <a:ext uri="{63B3BB69-23CF-44E3-9099-C40C66FF867C}">
                  <a14:compatExt spid="_x0000_s339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58</xdr:row>
          <xdr:rowOff>38100</xdr:rowOff>
        </xdr:from>
        <xdr:to>
          <xdr:col>8</xdr:col>
          <xdr:colOff>0</xdr:colOff>
          <xdr:row>59</xdr:row>
          <xdr:rowOff>0</xdr:rowOff>
        </xdr:to>
        <xdr:sp macro="" textlink="">
          <xdr:nvSpPr>
            <xdr:cNvPr id="33966" name="Check Box 174" hidden="1">
              <a:extLst>
                <a:ext uri="{63B3BB69-23CF-44E3-9099-C40C66FF867C}">
                  <a14:compatExt spid="_x0000_s339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69</xdr:row>
          <xdr:rowOff>38100</xdr:rowOff>
        </xdr:from>
        <xdr:to>
          <xdr:col>8</xdr:col>
          <xdr:colOff>0</xdr:colOff>
          <xdr:row>70</xdr:row>
          <xdr:rowOff>0</xdr:rowOff>
        </xdr:to>
        <xdr:sp macro="" textlink="">
          <xdr:nvSpPr>
            <xdr:cNvPr id="33967" name="Check Box 175" hidden="1">
              <a:extLst>
                <a:ext uri="{63B3BB69-23CF-44E3-9099-C40C66FF867C}">
                  <a14:compatExt spid="_x0000_s339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71</xdr:row>
          <xdr:rowOff>38100</xdr:rowOff>
        </xdr:from>
        <xdr:to>
          <xdr:col>8</xdr:col>
          <xdr:colOff>0</xdr:colOff>
          <xdr:row>72</xdr:row>
          <xdr:rowOff>0</xdr:rowOff>
        </xdr:to>
        <xdr:sp macro="" textlink="">
          <xdr:nvSpPr>
            <xdr:cNvPr id="33968" name="Check Box 176" hidden="1">
              <a:extLst>
                <a:ext uri="{63B3BB69-23CF-44E3-9099-C40C66FF867C}">
                  <a14:compatExt spid="_x0000_s339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73</xdr:row>
          <xdr:rowOff>38100</xdr:rowOff>
        </xdr:from>
        <xdr:to>
          <xdr:col>8</xdr:col>
          <xdr:colOff>0</xdr:colOff>
          <xdr:row>74</xdr:row>
          <xdr:rowOff>0</xdr:rowOff>
        </xdr:to>
        <xdr:sp macro="" textlink="">
          <xdr:nvSpPr>
            <xdr:cNvPr id="33969" name="Check Box 177" hidden="1">
              <a:extLst>
                <a:ext uri="{63B3BB69-23CF-44E3-9099-C40C66FF867C}">
                  <a14:compatExt spid="_x0000_s339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75</xdr:row>
          <xdr:rowOff>38100</xdr:rowOff>
        </xdr:from>
        <xdr:to>
          <xdr:col>8</xdr:col>
          <xdr:colOff>0</xdr:colOff>
          <xdr:row>76</xdr:row>
          <xdr:rowOff>0</xdr:rowOff>
        </xdr:to>
        <xdr:sp macro="" textlink="">
          <xdr:nvSpPr>
            <xdr:cNvPr id="33970" name="Check Box 178" hidden="1">
              <a:extLst>
                <a:ext uri="{63B3BB69-23CF-44E3-9099-C40C66FF867C}">
                  <a14:compatExt spid="_x0000_s339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77</xdr:row>
          <xdr:rowOff>38100</xdr:rowOff>
        </xdr:from>
        <xdr:to>
          <xdr:col>8</xdr:col>
          <xdr:colOff>0</xdr:colOff>
          <xdr:row>78</xdr:row>
          <xdr:rowOff>0</xdr:rowOff>
        </xdr:to>
        <xdr:sp macro="" textlink="">
          <xdr:nvSpPr>
            <xdr:cNvPr id="33971" name="Check Box 179" hidden="1">
              <a:extLst>
                <a:ext uri="{63B3BB69-23CF-44E3-9099-C40C66FF867C}">
                  <a14:compatExt spid="_x0000_s339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79</xdr:row>
          <xdr:rowOff>38100</xdr:rowOff>
        </xdr:from>
        <xdr:to>
          <xdr:col>8</xdr:col>
          <xdr:colOff>0</xdr:colOff>
          <xdr:row>80</xdr:row>
          <xdr:rowOff>0</xdr:rowOff>
        </xdr:to>
        <xdr:sp macro="" textlink="">
          <xdr:nvSpPr>
            <xdr:cNvPr id="33972" name="Check Box 180" hidden="1">
              <a:extLst>
                <a:ext uri="{63B3BB69-23CF-44E3-9099-C40C66FF867C}">
                  <a14:compatExt spid="_x0000_s339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81</xdr:row>
          <xdr:rowOff>38100</xdr:rowOff>
        </xdr:from>
        <xdr:to>
          <xdr:col>8</xdr:col>
          <xdr:colOff>0</xdr:colOff>
          <xdr:row>82</xdr:row>
          <xdr:rowOff>0</xdr:rowOff>
        </xdr:to>
        <xdr:sp macro="" textlink="">
          <xdr:nvSpPr>
            <xdr:cNvPr id="33973" name="Check Box 181" hidden="1">
              <a:extLst>
                <a:ext uri="{63B3BB69-23CF-44E3-9099-C40C66FF867C}">
                  <a14:compatExt spid="_x0000_s339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83</xdr:row>
          <xdr:rowOff>38100</xdr:rowOff>
        </xdr:from>
        <xdr:to>
          <xdr:col>8</xdr:col>
          <xdr:colOff>0</xdr:colOff>
          <xdr:row>84</xdr:row>
          <xdr:rowOff>0</xdr:rowOff>
        </xdr:to>
        <xdr:sp macro="" textlink="">
          <xdr:nvSpPr>
            <xdr:cNvPr id="33974" name="Check Box 182" hidden="1">
              <a:extLst>
                <a:ext uri="{63B3BB69-23CF-44E3-9099-C40C66FF867C}">
                  <a14:compatExt spid="_x0000_s339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85</xdr:row>
          <xdr:rowOff>38100</xdr:rowOff>
        </xdr:from>
        <xdr:to>
          <xdr:col>8</xdr:col>
          <xdr:colOff>0</xdr:colOff>
          <xdr:row>86</xdr:row>
          <xdr:rowOff>0</xdr:rowOff>
        </xdr:to>
        <xdr:sp macro="" textlink="">
          <xdr:nvSpPr>
            <xdr:cNvPr id="33975" name="Check Box 183" hidden="1">
              <a:extLst>
                <a:ext uri="{63B3BB69-23CF-44E3-9099-C40C66FF867C}">
                  <a14:compatExt spid="_x0000_s339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87</xdr:row>
          <xdr:rowOff>38100</xdr:rowOff>
        </xdr:from>
        <xdr:to>
          <xdr:col>8</xdr:col>
          <xdr:colOff>0</xdr:colOff>
          <xdr:row>88</xdr:row>
          <xdr:rowOff>0</xdr:rowOff>
        </xdr:to>
        <xdr:sp macro="" textlink="">
          <xdr:nvSpPr>
            <xdr:cNvPr id="33976" name="Check Box 184" hidden="1">
              <a:extLst>
                <a:ext uri="{63B3BB69-23CF-44E3-9099-C40C66FF867C}">
                  <a14:compatExt spid="_x0000_s339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89</xdr:row>
          <xdr:rowOff>38100</xdr:rowOff>
        </xdr:from>
        <xdr:to>
          <xdr:col>8</xdr:col>
          <xdr:colOff>0</xdr:colOff>
          <xdr:row>90</xdr:row>
          <xdr:rowOff>0</xdr:rowOff>
        </xdr:to>
        <xdr:sp macro="" textlink="">
          <xdr:nvSpPr>
            <xdr:cNvPr id="33977" name="Check Box 185" hidden="1">
              <a:extLst>
                <a:ext uri="{63B3BB69-23CF-44E3-9099-C40C66FF867C}">
                  <a14:compatExt spid="_x0000_s339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91</xdr:row>
          <xdr:rowOff>38100</xdr:rowOff>
        </xdr:from>
        <xdr:to>
          <xdr:col>8</xdr:col>
          <xdr:colOff>0</xdr:colOff>
          <xdr:row>92</xdr:row>
          <xdr:rowOff>0</xdr:rowOff>
        </xdr:to>
        <xdr:sp macro="" textlink="">
          <xdr:nvSpPr>
            <xdr:cNvPr id="33978" name="Check Box 186" hidden="1">
              <a:extLst>
                <a:ext uri="{63B3BB69-23CF-44E3-9099-C40C66FF867C}">
                  <a14:compatExt spid="_x0000_s339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93</xdr:row>
          <xdr:rowOff>38100</xdr:rowOff>
        </xdr:from>
        <xdr:to>
          <xdr:col>8</xdr:col>
          <xdr:colOff>0</xdr:colOff>
          <xdr:row>94</xdr:row>
          <xdr:rowOff>0</xdr:rowOff>
        </xdr:to>
        <xdr:sp macro="" textlink="">
          <xdr:nvSpPr>
            <xdr:cNvPr id="33979" name="Check Box 187" hidden="1">
              <a:extLst>
                <a:ext uri="{63B3BB69-23CF-44E3-9099-C40C66FF867C}">
                  <a14:compatExt spid="_x0000_s339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95</xdr:row>
          <xdr:rowOff>38100</xdr:rowOff>
        </xdr:from>
        <xdr:to>
          <xdr:col>8</xdr:col>
          <xdr:colOff>0</xdr:colOff>
          <xdr:row>96</xdr:row>
          <xdr:rowOff>0</xdr:rowOff>
        </xdr:to>
        <xdr:sp macro="" textlink="">
          <xdr:nvSpPr>
            <xdr:cNvPr id="33980" name="Check Box 188" hidden="1">
              <a:extLst>
                <a:ext uri="{63B3BB69-23CF-44E3-9099-C40C66FF867C}">
                  <a14:compatExt spid="_x0000_s339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99</xdr:row>
          <xdr:rowOff>38100</xdr:rowOff>
        </xdr:from>
        <xdr:to>
          <xdr:col>8</xdr:col>
          <xdr:colOff>0</xdr:colOff>
          <xdr:row>100</xdr:row>
          <xdr:rowOff>0</xdr:rowOff>
        </xdr:to>
        <xdr:sp macro="" textlink="">
          <xdr:nvSpPr>
            <xdr:cNvPr id="33981" name="Check Box 189" hidden="1">
              <a:extLst>
                <a:ext uri="{63B3BB69-23CF-44E3-9099-C40C66FF867C}">
                  <a14:compatExt spid="_x0000_s339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101</xdr:row>
          <xdr:rowOff>38100</xdr:rowOff>
        </xdr:from>
        <xdr:to>
          <xdr:col>8</xdr:col>
          <xdr:colOff>0</xdr:colOff>
          <xdr:row>102</xdr:row>
          <xdr:rowOff>0</xdr:rowOff>
        </xdr:to>
        <xdr:sp macro="" textlink="">
          <xdr:nvSpPr>
            <xdr:cNvPr id="33982" name="Check Box 190" hidden="1">
              <a:extLst>
                <a:ext uri="{63B3BB69-23CF-44E3-9099-C40C66FF867C}">
                  <a14:compatExt spid="_x0000_s339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103</xdr:row>
          <xdr:rowOff>38100</xdr:rowOff>
        </xdr:from>
        <xdr:to>
          <xdr:col>8</xdr:col>
          <xdr:colOff>0</xdr:colOff>
          <xdr:row>104</xdr:row>
          <xdr:rowOff>0</xdr:rowOff>
        </xdr:to>
        <xdr:sp macro="" textlink="">
          <xdr:nvSpPr>
            <xdr:cNvPr id="33983" name="Check Box 191" hidden="1">
              <a:extLst>
                <a:ext uri="{63B3BB69-23CF-44E3-9099-C40C66FF867C}">
                  <a14:compatExt spid="_x0000_s339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105</xdr:row>
          <xdr:rowOff>38100</xdr:rowOff>
        </xdr:from>
        <xdr:to>
          <xdr:col>8</xdr:col>
          <xdr:colOff>0</xdr:colOff>
          <xdr:row>106</xdr:row>
          <xdr:rowOff>0</xdr:rowOff>
        </xdr:to>
        <xdr:sp macro="" textlink="">
          <xdr:nvSpPr>
            <xdr:cNvPr id="33984" name="Check Box 192" hidden="1">
              <a:extLst>
                <a:ext uri="{63B3BB69-23CF-44E3-9099-C40C66FF867C}">
                  <a14:compatExt spid="_x0000_s339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107</xdr:row>
          <xdr:rowOff>38100</xdr:rowOff>
        </xdr:from>
        <xdr:to>
          <xdr:col>8</xdr:col>
          <xdr:colOff>0</xdr:colOff>
          <xdr:row>108</xdr:row>
          <xdr:rowOff>0</xdr:rowOff>
        </xdr:to>
        <xdr:sp macro="" textlink="">
          <xdr:nvSpPr>
            <xdr:cNvPr id="33985" name="Check Box 193" hidden="1">
              <a:extLst>
                <a:ext uri="{63B3BB69-23CF-44E3-9099-C40C66FF867C}">
                  <a14:compatExt spid="_x0000_s339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109</xdr:row>
          <xdr:rowOff>38100</xdr:rowOff>
        </xdr:from>
        <xdr:to>
          <xdr:col>8</xdr:col>
          <xdr:colOff>0</xdr:colOff>
          <xdr:row>110</xdr:row>
          <xdr:rowOff>0</xdr:rowOff>
        </xdr:to>
        <xdr:sp macro="" textlink="">
          <xdr:nvSpPr>
            <xdr:cNvPr id="33986" name="Check Box 194" hidden="1">
              <a:extLst>
                <a:ext uri="{63B3BB69-23CF-44E3-9099-C40C66FF867C}">
                  <a14:compatExt spid="_x0000_s339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111</xdr:row>
          <xdr:rowOff>38100</xdr:rowOff>
        </xdr:from>
        <xdr:to>
          <xdr:col>8</xdr:col>
          <xdr:colOff>0</xdr:colOff>
          <xdr:row>112</xdr:row>
          <xdr:rowOff>0</xdr:rowOff>
        </xdr:to>
        <xdr:sp macro="" textlink="">
          <xdr:nvSpPr>
            <xdr:cNvPr id="33987" name="Check Box 195" hidden="1">
              <a:extLst>
                <a:ext uri="{63B3BB69-23CF-44E3-9099-C40C66FF867C}">
                  <a14:compatExt spid="_x0000_s339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113</xdr:row>
          <xdr:rowOff>38100</xdr:rowOff>
        </xdr:from>
        <xdr:to>
          <xdr:col>8</xdr:col>
          <xdr:colOff>0</xdr:colOff>
          <xdr:row>114</xdr:row>
          <xdr:rowOff>0</xdr:rowOff>
        </xdr:to>
        <xdr:sp macro="" textlink="">
          <xdr:nvSpPr>
            <xdr:cNvPr id="33988" name="Check Box 196" hidden="1">
              <a:extLst>
                <a:ext uri="{63B3BB69-23CF-44E3-9099-C40C66FF867C}">
                  <a14:compatExt spid="_x0000_s339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115</xdr:row>
          <xdr:rowOff>38100</xdr:rowOff>
        </xdr:from>
        <xdr:to>
          <xdr:col>8</xdr:col>
          <xdr:colOff>0</xdr:colOff>
          <xdr:row>116</xdr:row>
          <xdr:rowOff>0</xdr:rowOff>
        </xdr:to>
        <xdr:sp macro="" textlink="">
          <xdr:nvSpPr>
            <xdr:cNvPr id="33989" name="Check Box 197" hidden="1">
              <a:extLst>
                <a:ext uri="{63B3BB69-23CF-44E3-9099-C40C66FF867C}">
                  <a14:compatExt spid="_x0000_s339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714375</xdr:colOff>
          <xdr:row>117</xdr:row>
          <xdr:rowOff>38100</xdr:rowOff>
        </xdr:from>
        <xdr:to>
          <xdr:col>8</xdr:col>
          <xdr:colOff>0</xdr:colOff>
          <xdr:row>118</xdr:row>
          <xdr:rowOff>0</xdr:rowOff>
        </xdr:to>
        <xdr:sp macro="" textlink="">
          <xdr:nvSpPr>
            <xdr:cNvPr id="33990" name="Check Box 198" hidden="1">
              <a:extLst>
                <a:ext uri="{63B3BB69-23CF-44E3-9099-C40C66FF867C}">
                  <a14:compatExt spid="_x0000_s339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676275</xdr:colOff>
          <xdr:row>12</xdr:row>
          <xdr:rowOff>38100</xdr:rowOff>
        </xdr:from>
        <xdr:to>
          <xdr:col>7</xdr:col>
          <xdr:colOff>885825</xdr:colOff>
          <xdr:row>13</xdr:row>
          <xdr:rowOff>0</xdr:rowOff>
        </xdr:to>
        <xdr:sp macro="" textlink="">
          <xdr:nvSpPr>
            <xdr:cNvPr id="34841" name="Check Box 25" hidden="1">
              <a:extLst>
                <a:ext uri="{63B3BB69-23CF-44E3-9099-C40C66FF867C}">
                  <a14:compatExt spid="_x0000_s348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14</xdr:row>
          <xdr:rowOff>38100</xdr:rowOff>
        </xdr:from>
        <xdr:to>
          <xdr:col>7</xdr:col>
          <xdr:colOff>885825</xdr:colOff>
          <xdr:row>15</xdr:row>
          <xdr:rowOff>0</xdr:rowOff>
        </xdr:to>
        <xdr:sp macro="" textlink="">
          <xdr:nvSpPr>
            <xdr:cNvPr id="34842" name="Check Box 26" hidden="1">
              <a:extLst>
                <a:ext uri="{63B3BB69-23CF-44E3-9099-C40C66FF867C}">
                  <a14:compatExt spid="_x0000_s348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16</xdr:row>
          <xdr:rowOff>38100</xdr:rowOff>
        </xdr:from>
        <xdr:to>
          <xdr:col>7</xdr:col>
          <xdr:colOff>885825</xdr:colOff>
          <xdr:row>17</xdr:row>
          <xdr:rowOff>0</xdr:rowOff>
        </xdr:to>
        <xdr:sp macro="" textlink="">
          <xdr:nvSpPr>
            <xdr:cNvPr id="34843" name="Check Box 27" hidden="1">
              <a:extLst>
                <a:ext uri="{63B3BB69-23CF-44E3-9099-C40C66FF867C}">
                  <a14:compatExt spid="_x0000_s348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18</xdr:row>
          <xdr:rowOff>38100</xdr:rowOff>
        </xdr:from>
        <xdr:to>
          <xdr:col>7</xdr:col>
          <xdr:colOff>885825</xdr:colOff>
          <xdr:row>19</xdr:row>
          <xdr:rowOff>0</xdr:rowOff>
        </xdr:to>
        <xdr:sp macro="" textlink="">
          <xdr:nvSpPr>
            <xdr:cNvPr id="34844" name="Check Box 28" hidden="1">
              <a:extLst>
                <a:ext uri="{63B3BB69-23CF-44E3-9099-C40C66FF867C}">
                  <a14:compatExt spid="_x0000_s348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20</xdr:row>
          <xdr:rowOff>38100</xdr:rowOff>
        </xdr:from>
        <xdr:to>
          <xdr:col>7</xdr:col>
          <xdr:colOff>885825</xdr:colOff>
          <xdr:row>21</xdr:row>
          <xdr:rowOff>0</xdr:rowOff>
        </xdr:to>
        <xdr:sp macro="" textlink="">
          <xdr:nvSpPr>
            <xdr:cNvPr id="34845" name="Check Box 29" hidden="1">
              <a:extLst>
                <a:ext uri="{63B3BB69-23CF-44E3-9099-C40C66FF867C}">
                  <a14:compatExt spid="_x0000_s348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22</xdr:row>
          <xdr:rowOff>38100</xdr:rowOff>
        </xdr:from>
        <xdr:to>
          <xdr:col>7</xdr:col>
          <xdr:colOff>885825</xdr:colOff>
          <xdr:row>23</xdr:row>
          <xdr:rowOff>0</xdr:rowOff>
        </xdr:to>
        <xdr:sp macro="" textlink="">
          <xdr:nvSpPr>
            <xdr:cNvPr id="34846" name="Check Box 30" hidden="1">
              <a:extLst>
                <a:ext uri="{63B3BB69-23CF-44E3-9099-C40C66FF867C}">
                  <a14:compatExt spid="_x0000_s348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24</xdr:row>
          <xdr:rowOff>38100</xdr:rowOff>
        </xdr:from>
        <xdr:to>
          <xdr:col>7</xdr:col>
          <xdr:colOff>885825</xdr:colOff>
          <xdr:row>25</xdr:row>
          <xdr:rowOff>0</xdr:rowOff>
        </xdr:to>
        <xdr:sp macro="" textlink="">
          <xdr:nvSpPr>
            <xdr:cNvPr id="34847" name="Check Box 31" hidden="1">
              <a:extLst>
                <a:ext uri="{63B3BB69-23CF-44E3-9099-C40C66FF867C}">
                  <a14:compatExt spid="_x0000_s348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26</xdr:row>
          <xdr:rowOff>38100</xdr:rowOff>
        </xdr:from>
        <xdr:to>
          <xdr:col>7</xdr:col>
          <xdr:colOff>885825</xdr:colOff>
          <xdr:row>27</xdr:row>
          <xdr:rowOff>0</xdr:rowOff>
        </xdr:to>
        <xdr:sp macro="" textlink="">
          <xdr:nvSpPr>
            <xdr:cNvPr id="34848" name="Check Box 32" hidden="1">
              <a:extLst>
                <a:ext uri="{63B3BB69-23CF-44E3-9099-C40C66FF867C}">
                  <a14:compatExt spid="_x0000_s348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28</xdr:row>
          <xdr:rowOff>38100</xdr:rowOff>
        </xdr:from>
        <xdr:to>
          <xdr:col>7</xdr:col>
          <xdr:colOff>885825</xdr:colOff>
          <xdr:row>29</xdr:row>
          <xdr:rowOff>0</xdr:rowOff>
        </xdr:to>
        <xdr:sp macro="" textlink="">
          <xdr:nvSpPr>
            <xdr:cNvPr id="34849" name="Check Box 33" hidden="1">
              <a:extLst>
                <a:ext uri="{63B3BB69-23CF-44E3-9099-C40C66FF867C}">
                  <a14:compatExt spid="_x0000_s348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30</xdr:row>
          <xdr:rowOff>38100</xdr:rowOff>
        </xdr:from>
        <xdr:to>
          <xdr:col>7</xdr:col>
          <xdr:colOff>885825</xdr:colOff>
          <xdr:row>31</xdr:row>
          <xdr:rowOff>0</xdr:rowOff>
        </xdr:to>
        <xdr:sp macro="" textlink="">
          <xdr:nvSpPr>
            <xdr:cNvPr id="34850" name="Check Box 34" hidden="1">
              <a:extLst>
                <a:ext uri="{63B3BB69-23CF-44E3-9099-C40C66FF867C}">
                  <a14:compatExt spid="_x0000_s348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32</xdr:row>
          <xdr:rowOff>38100</xdr:rowOff>
        </xdr:from>
        <xdr:to>
          <xdr:col>7</xdr:col>
          <xdr:colOff>885825</xdr:colOff>
          <xdr:row>33</xdr:row>
          <xdr:rowOff>0</xdr:rowOff>
        </xdr:to>
        <xdr:sp macro="" textlink="">
          <xdr:nvSpPr>
            <xdr:cNvPr id="34851" name="Check Box 35" hidden="1">
              <a:extLst>
                <a:ext uri="{63B3BB69-23CF-44E3-9099-C40C66FF867C}">
                  <a14:compatExt spid="_x0000_s348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34</xdr:row>
          <xdr:rowOff>38100</xdr:rowOff>
        </xdr:from>
        <xdr:to>
          <xdr:col>7</xdr:col>
          <xdr:colOff>885825</xdr:colOff>
          <xdr:row>35</xdr:row>
          <xdr:rowOff>0</xdr:rowOff>
        </xdr:to>
        <xdr:sp macro="" textlink="">
          <xdr:nvSpPr>
            <xdr:cNvPr id="34852" name="Check Box 36" hidden="1">
              <a:extLst>
                <a:ext uri="{63B3BB69-23CF-44E3-9099-C40C66FF867C}">
                  <a14:compatExt spid="_x0000_s348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36</xdr:row>
          <xdr:rowOff>38100</xdr:rowOff>
        </xdr:from>
        <xdr:to>
          <xdr:col>7</xdr:col>
          <xdr:colOff>885825</xdr:colOff>
          <xdr:row>37</xdr:row>
          <xdr:rowOff>0</xdr:rowOff>
        </xdr:to>
        <xdr:sp macro="" textlink="">
          <xdr:nvSpPr>
            <xdr:cNvPr id="34853" name="Check Box 37" hidden="1">
              <a:extLst>
                <a:ext uri="{63B3BB69-23CF-44E3-9099-C40C66FF867C}">
                  <a14:compatExt spid="_x0000_s348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38</xdr:row>
          <xdr:rowOff>38100</xdr:rowOff>
        </xdr:from>
        <xdr:to>
          <xdr:col>7</xdr:col>
          <xdr:colOff>885825</xdr:colOff>
          <xdr:row>39</xdr:row>
          <xdr:rowOff>0</xdr:rowOff>
        </xdr:to>
        <xdr:sp macro="" textlink="">
          <xdr:nvSpPr>
            <xdr:cNvPr id="34854" name="Check Box 38" hidden="1">
              <a:extLst>
                <a:ext uri="{63B3BB69-23CF-44E3-9099-C40C66FF867C}">
                  <a14:compatExt spid="_x0000_s348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40</xdr:row>
          <xdr:rowOff>38100</xdr:rowOff>
        </xdr:from>
        <xdr:to>
          <xdr:col>7</xdr:col>
          <xdr:colOff>885825</xdr:colOff>
          <xdr:row>41</xdr:row>
          <xdr:rowOff>0</xdr:rowOff>
        </xdr:to>
        <xdr:sp macro="" textlink="">
          <xdr:nvSpPr>
            <xdr:cNvPr id="34855" name="Check Box 39" hidden="1">
              <a:extLst>
                <a:ext uri="{63B3BB69-23CF-44E3-9099-C40C66FF867C}">
                  <a14:compatExt spid="_x0000_s348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42</xdr:row>
          <xdr:rowOff>38100</xdr:rowOff>
        </xdr:from>
        <xdr:to>
          <xdr:col>7</xdr:col>
          <xdr:colOff>885825</xdr:colOff>
          <xdr:row>43</xdr:row>
          <xdr:rowOff>0</xdr:rowOff>
        </xdr:to>
        <xdr:sp macro="" textlink="">
          <xdr:nvSpPr>
            <xdr:cNvPr id="34856" name="Check Box 40" hidden="1">
              <a:extLst>
                <a:ext uri="{63B3BB69-23CF-44E3-9099-C40C66FF867C}">
                  <a14:compatExt spid="_x0000_s348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44</xdr:row>
          <xdr:rowOff>38100</xdr:rowOff>
        </xdr:from>
        <xdr:to>
          <xdr:col>7</xdr:col>
          <xdr:colOff>885825</xdr:colOff>
          <xdr:row>45</xdr:row>
          <xdr:rowOff>0</xdr:rowOff>
        </xdr:to>
        <xdr:sp macro="" textlink="">
          <xdr:nvSpPr>
            <xdr:cNvPr id="34857" name="Check Box 41" hidden="1">
              <a:extLst>
                <a:ext uri="{63B3BB69-23CF-44E3-9099-C40C66FF867C}">
                  <a14:compatExt spid="_x0000_s34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46</xdr:row>
          <xdr:rowOff>38100</xdr:rowOff>
        </xdr:from>
        <xdr:to>
          <xdr:col>7</xdr:col>
          <xdr:colOff>885825</xdr:colOff>
          <xdr:row>47</xdr:row>
          <xdr:rowOff>0</xdr:rowOff>
        </xdr:to>
        <xdr:sp macro="" textlink="">
          <xdr:nvSpPr>
            <xdr:cNvPr id="34858" name="Check Box 42" hidden="1">
              <a:extLst>
                <a:ext uri="{63B3BB69-23CF-44E3-9099-C40C66FF867C}">
                  <a14:compatExt spid="_x0000_s348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48</xdr:row>
          <xdr:rowOff>38100</xdr:rowOff>
        </xdr:from>
        <xdr:to>
          <xdr:col>7</xdr:col>
          <xdr:colOff>885825</xdr:colOff>
          <xdr:row>49</xdr:row>
          <xdr:rowOff>0</xdr:rowOff>
        </xdr:to>
        <xdr:sp macro="" textlink="">
          <xdr:nvSpPr>
            <xdr:cNvPr id="34859" name="Check Box 43" hidden="1">
              <a:extLst>
                <a:ext uri="{63B3BB69-23CF-44E3-9099-C40C66FF867C}">
                  <a14:compatExt spid="_x0000_s348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50</xdr:row>
          <xdr:rowOff>38100</xdr:rowOff>
        </xdr:from>
        <xdr:to>
          <xdr:col>7</xdr:col>
          <xdr:colOff>885825</xdr:colOff>
          <xdr:row>51</xdr:row>
          <xdr:rowOff>0</xdr:rowOff>
        </xdr:to>
        <xdr:sp macro="" textlink="">
          <xdr:nvSpPr>
            <xdr:cNvPr id="34860" name="Check Box 44" hidden="1">
              <a:extLst>
                <a:ext uri="{63B3BB69-23CF-44E3-9099-C40C66FF867C}">
                  <a14:compatExt spid="_x0000_s348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52</xdr:row>
          <xdr:rowOff>38100</xdr:rowOff>
        </xdr:from>
        <xdr:to>
          <xdr:col>7</xdr:col>
          <xdr:colOff>885825</xdr:colOff>
          <xdr:row>53</xdr:row>
          <xdr:rowOff>0</xdr:rowOff>
        </xdr:to>
        <xdr:sp macro="" textlink="">
          <xdr:nvSpPr>
            <xdr:cNvPr id="34861" name="Check Box 45" hidden="1">
              <a:extLst>
                <a:ext uri="{63B3BB69-23CF-44E3-9099-C40C66FF867C}">
                  <a14:compatExt spid="_x0000_s348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54</xdr:row>
          <xdr:rowOff>38100</xdr:rowOff>
        </xdr:from>
        <xdr:to>
          <xdr:col>7</xdr:col>
          <xdr:colOff>885825</xdr:colOff>
          <xdr:row>55</xdr:row>
          <xdr:rowOff>0</xdr:rowOff>
        </xdr:to>
        <xdr:sp macro="" textlink="">
          <xdr:nvSpPr>
            <xdr:cNvPr id="34862" name="Check Box 46" hidden="1">
              <a:extLst>
                <a:ext uri="{63B3BB69-23CF-44E3-9099-C40C66FF867C}">
                  <a14:compatExt spid="_x0000_s348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56</xdr:row>
          <xdr:rowOff>38100</xdr:rowOff>
        </xdr:from>
        <xdr:to>
          <xdr:col>7</xdr:col>
          <xdr:colOff>885825</xdr:colOff>
          <xdr:row>57</xdr:row>
          <xdr:rowOff>0</xdr:rowOff>
        </xdr:to>
        <xdr:sp macro="" textlink="">
          <xdr:nvSpPr>
            <xdr:cNvPr id="34863" name="Check Box 47" hidden="1">
              <a:extLst>
                <a:ext uri="{63B3BB69-23CF-44E3-9099-C40C66FF867C}">
                  <a14:compatExt spid="_x0000_s348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676275</xdr:colOff>
          <xdr:row>12</xdr:row>
          <xdr:rowOff>19050</xdr:rowOff>
        </xdr:from>
        <xdr:to>
          <xdr:col>7</xdr:col>
          <xdr:colOff>885825</xdr:colOff>
          <xdr:row>12</xdr:row>
          <xdr:rowOff>171450</xdr:rowOff>
        </xdr:to>
        <xdr:sp macro="" textlink="">
          <xdr:nvSpPr>
            <xdr:cNvPr id="35894" name="Check Box 54" hidden="1">
              <a:extLst>
                <a:ext uri="{63B3BB69-23CF-44E3-9099-C40C66FF867C}">
                  <a14:compatExt spid="_x0000_s358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16</xdr:row>
          <xdr:rowOff>28575</xdr:rowOff>
        </xdr:from>
        <xdr:to>
          <xdr:col>7</xdr:col>
          <xdr:colOff>885825</xdr:colOff>
          <xdr:row>16</xdr:row>
          <xdr:rowOff>180975</xdr:rowOff>
        </xdr:to>
        <xdr:sp macro="" textlink="">
          <xdr:nvSpPr>
            <xdr:cNvPr id="35896" name="Check Box 56" hidden="1">
              <a:extLst>
                <a:ext uri="{63B3BB69-23CF-44E3-9099-C40C66FF867C}">
                  <a14:compatExt spid="_x0000_s358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14</xdr:row>
          <xdr:rowOff>28575</xdr:rowOff>
        </xdr:from>
        <xdr:to>
          <xdr:col>7</xdr:col>
          <xdr:colOff>885825</xdr:colOff>
          <xdr:row>14</xdr:row>
          <xdr:rowOff>180975</xdr:rowOff>
        </xdr:to>
        <xdr:sp macro="" textlink="">
          <xdr:nvSpPr>
            <xdr:cNvPr id="35897" name="Check Box 57" hidden="1">
              <a:extLst>
                <a:ext uri="{63B3BB69-23CF-44E3-9099-C40C66FF867C}">
                  <a14:compatExt spid="_x0000_s358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18</xdr:row>
          <xdr:rowOff>28575</xdr:rowOff>
        </xdr:from>
        <xdr:to>
          <xdr:col>7</xdr:col>
          <xdr:colOff>885825</xdr:colOff>
          <xdr:row>18</xdr:row>
          <xdr:rowOff>180975</xdr:rowOff>
        </xdr:to>
        <xdr:sp macro="" textlink="">
          <xdr:nvSpPr>
            <xdr:cNvPr id="35898" name="Check Box 58" hidden="1">
              <a:extLst>
                <a:ext uri="{63B3BB69-23CF-44E3-9099-C40C66FF867C}">
                  <a14:compatExt spid="_x0000_s358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20</xdr:row>
          <xdr:rowOff>0</xdr:rowOff>
        </xdr:from>
        <xdr:to>
          <xdr:col>7</xdr:col>
          <xdr:colOff>885825</xdr:colOff>
          <xdr:row>20</xdr:row>
          <xdr:rowOff>152400</xdr:rowOff>
        </xdr:to>
        <xdr:sp macro="" textlink="">
          <xdr:nvSpPr>
            <xdr:cNvPr id="35899" name="Check Box 59" hidden="1">
              <a:extLst>
                <a:ext uri="{63B3BB69-23CF-44E3-9099-C40C66FF867C}">
                  <a14:compatExt spid="_x0000_s358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22</xdr:row>
          <xdr:rowOff>28575</xdr:rowOff>
        </xdr:from>
        <xdr:to>
          <xdr:col>7</xdr:col>
          <xdr:colOff>885825</xdr:colOff>
          <xdr:row>22</xdr:row>
          <xdr:rowOff>180975</xdr:rowOff>
        </xdr:to>
        <xdr:sp macro="" textlink="">
          <xdr:nvSpPr>
            <xdr:cNvPr id="35900" name="Check Box 60" hidden="1">
              <a:extLst>
                <a:ext uri="{63B3BB69-23CF-44E3-9099-C40C66FF867C}">
                  <a14:compatExt spid="_x0000_s35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24</xdr:row>
          <xdr:rowOff>28575</xdr:rowOff>
        </xdr:from>
        <xdr:to>
          <xdr:col>7</xdr:col>
          <xdr:colOff>885825</xdr:colOff>
          <xdr:row>24</xdr:row>
          <xdr:rowOff>180975</xdr:rowOff>
        </xdr:to>
        <xdr:sp macro="" textlink="">
          <xdr:nvSpPr>
            <xdr:cNvPr id="35901" name="Check Box 61" hidden="1">
              <a:extLst>
                <a:ext uri="{63B3BB69-23CF-44E3-9099-C40C66FF867C}">
                  <a14:compatExt spid="_x0000_s359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26</xdr:row>
          <xdr:rowOff>28575</xdr:rowOff>
        </xdr:from>
        <xdr:to>
          <xdr:col>7</xdr:col>
          <xdr:colOff>885825</xdr:colOff>
          <xdr:row>26</xdr:row>
          <xdr:rowOff>180975</xdr:rowOff>
        </xdr:to>
        <xdr:sp macro="" textlink="">
          <xdr:nvSpPr>
            <xdr:cNvPr id="35902" name="Check Box 62" hidden="1">
              <a:extLst>
                <a:ext uri="{63B3BB69-23CF-44E3-9099-C40C66FF867C}">
                  <a14:compatExt spid="_x0000_s359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28</xdr:row>
          <xdr:rowOff>28575</xdr:rowOff>
        </xdr:from>
        <xdr:to>
          <xdr:col>7</xdr:col>
          <xdr:colOff>885825</xdr:colOff>
          <xdr:row>28</xdr:row>
          <xdr:rowOff>180975</xdr:rowOff>
        </xdr:to>
        <xdr:sp macro="" textlink="">
          <xdr:nvSpPr>
            <xdr:cNvPr id="35903" name="Check Box 63" hidden="1">
              <a:extLst>
                <a:ext uri="{63B3BB69-23CF-44E3-9099-C40C66FF867C}">
                  <a14:compatExt spid="_x0000_s359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30</xdr:row>
          <xdr:rowOff>28575</xdr:rowOff>
        </xdr:from>
        <xdr:to>
          <xdr:col>7</xdr:col>
          <xdr:colOff>885825</xdr:colOff>
          <xdr:row>30</xdr:row>
          <xdr:rowOff>180975</xdr:rowOff>
        </xdr:to>
        <xdr:sp macro="" textlink="">
          <xdr:nvSpPr>
            <xdr:cNvPr id="35905" name="Check Box 65" hidden="1">
              <a:extLst>
                <a:ext uri="{63B3BB69-23CF-44E3-9099-C40C66FF867C}">
                  <a14:compatExt spid="_x0000_s359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32</xdr:row>
          <xdr:rowOff>28575</xdr:rowOff>
        </xdr:from>
        <xdr:to>
          <xdr:col>7</xdr:col>
          <xdr:colOff>885825</xdr:colOff>
          <xdr:row>32</xdr:row>
          <xdr:rowOff>180975</xdr:rowOff>
        </xdr:to>
        <xdr:sp macro="" textlink="">
          <xdr:nvSpPr>
            <xdr:cNvPr id="35906" name="Check Box 66" hidden="1">
              <a:extLst>
                <a:ext uri="{63B3BB69-23CF-44E3-9099-C40C66FF867C}">
                  <a14:compatExt spid="_x0000_s359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34</xdr:row>
          <xdr:rowOff>28575</xdr:rowOff>
        </xdr:from>
        <xdr:to>
          <xdr:col>7</xdr:col>
          <xdr:colOff>885825</xdr:colOff>
          <xdr:row>34</xdr:row>
          <xdr:rowOff>180975</xdr:rowOff>
        </xdr:to>
        <xdr:sp macro="" textlink="">
          <xdr:nvSpPr>
            <xdr:cNvPr id="35907" name="Check Box 67" hidden="1">
              <a:extLst>
                <a:ext uri="{63B3BB69-23CF-44E3-9099-C40C66FF867C}">
                  <a14:compatExt spid="_x0000_s359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36</xdr:row>
          <xdr:rowOff>28575</xdr:rowOff>
        </xdr:from>
        <xdr:to>
          <xdr:col>7</xdr:col>
          <xdr:colOff>885825</xdr:colOff>
          <xdr:row>36</xdr:row>
          <xdr:rowOff>180975</xdr:rowOff>
        </xdr:to>
        <xdr:sp macro="" textlink="">
          <xdr:nvSpPr>
            <xdr:cNvPr id="35908" name="Check Box 68" hidden="1">
              <a:extLst>
                <a:ext uri="{63B3BB69-23CF-44E3-9099-C40C66FF867C}">
                  <a14:compatExt spid="_x0000_s359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38</xdr:row>
          <xdr:rowOff>28575</xdr:rowOff>
        </xdr:from>
        <xdr:to>
          <xdr:col>7</xdr:col>
          <xdr:colOff>885825</xdr:colOff>
          <xdr:row>38</xdr:row>
          <xdr:rowOff>180975</xdr:rowOff>
        </xdr:to>
        <xdr:sp macro="" textlink="">
          <xdr:nvSpPr>
            <xdr:cNvPr id="35909" name="Check Box 69" hidden="1">
              <a:extLst>
                <a:ext uri="{63B3BB69-23CF-44E3-9099-C40C66FF867C}">
                  <a14:compatExt spid="_x0000_s359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40</xdr:row>
          <xdr:rowOff>28575</xdr:rowOff>
        </xdr:from>
        <xdr:to>
          <xdr:col>7</xdr:col>
          <xdr:colOff>885825</xdr:colOff>
          <xdr:row>40</xdr:row>
          <xdr:rowOff>180975</xdr:rowOff>
        </xdr:to>
        <xdr:sp macro="" textlink="">
          <xdr:nvSpPr>
            <xdr:cNvPr id="35910" name="Check Box 70" hidden="1">
              <a:extLst>
                <a:ext uri="{63B3BB69-23CF-44E3-9099-C40C66FF867C}">
                  <a14:compatExt spid="_x0000_s359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42</xdr:row>
          <xdr:rowOff>28575</xdr:rowOff>
        </xdr:from>
        <xdr:to>
          <xdr:col>7</xdr:col>
          <xdr:colOff>885825</xdr:colOff>
          <xdr:row>42</xdr:row>
          <xdr:rowOff>180975</xdr:rowOff>
        </xdr:to>
        <xdr:sp macro="" textlink="">
          <xdr:nvSpPr>
            <xdr:cNvPr id="35911" name="Check Box 71" hidden="1">
              <a:extLst>
                <a:ext uri="{63B3BB69-23CF-44E3-9099-C40C66FF867C}">
                  <a14:compatExt spid="_x0000_s359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44</xdr:row>
          <xdr:rowOff>28575</xdr:rowOff>
        </xdr:from>
        <xdr:to>
          <xdr:col>7</xdr:col>
          <xdr:colOff>885825</xdr:colOff>
          <xdr:row>44</xdr:row>
          <xdr:rowOff>180975</xdr:rowOff>
        </xdr:to>
        <xdr:sp macro="" textlink="">
          <xdr:nvSpPr>
            <xdr:cNvPr id="35912" name="Check Box 72" hidden="1">
              <a:extLst>
                <a:ext uri="{63B3BB69-23CF-44E3-9099-C40C66FF867C}">
                  <a14:compatExt spid="_x0000_s359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46</xdr:row>
          <xdr:rowOff>28575</xdr:rowOff>
        </xdr:from>
        <xdr:to>
          <xdr:col>7</xdr:col>
          <xdr:colOff>885825</xdr:colOff>
          <xdr:row>46</xdr:row>
          <xdr:rowOff>180975</xdr:rowOff>
        </xdr:to>
        <xdr:sp macro="" textlink="">
          <xdr:nvSpPr>
            <xdr:cNvPr id="35913" name="Check Box 73" hidden="1">
              <a:extLst>
                <a:ext uri="{63B3BB69-23CF-44E3-9099-C40C66FF867C}">
                  <a14:compatExt spid="_x0000_s359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48</xdr:row>
          <xdr:rowOff>28575</xdr:rowOff>
        </xdr:from>
        <xdr:to>
          <xdr:col>7</xdr:col>
          <xdr:colOff>885825</xdr:colOff>
          <xdr:row>48</xdr:row>
          <xdr:rowOff>180975</xdr:rowOff>
        </xdr:to>
        <xdr:sp macro="" textlink="">
          <xdr:nvSpPr>
            <xdr:cNvPr id="35914" name="Check Box 74" hidden="1">
              <a:extLst>
                <a:ext uri="{63B3BB69-23CF-44E3-9099-C40C66FF867C}">
                  <a14:compatExt spid="_x0000_s359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50</xdr:row>
          <xdr:rowOff>28575</xdr:rowOff>
        </xdr:from>
        <xdr:to>
          <xdr:col>7</xdr:col>
          <xdr:colOff>885825</xdr:colOff>
          <xdr:row>50</xdr:row>
          <xdr:rowOff>180975</xdr:rowOff>
        </xdr:to>
        <xdr:sp macro="" textlink="">
          <xdr:nvSpPr>
            <xdr:cNvPr id="35915" name="Check Box 75" hidden="1">
              <a:extLst>
                <a:ext uri="{63B3BB69-23CF-44E3-9099-C40C66FF867C}">
                  <a14:compatExt spid="_x0000_s359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52</xdr:row>
          <xdr:rowOff>28575</xdr:rowOff>
        </xdr:from>
        <xdr:to>
          <xdr:col>7</xdr:col>
          <xdr:colOff>885825</xdr:colOff>
          <xdr:row>52</xdr:row>
          <xdr:rowOff>180975</xdr:rowOff>
        </xdr:to>
        <xdr:sp macro="" textlink="">
          <xdr:nvSpPr>
            <xdr:cNvPr id="35916" name="Check Box 76" hidden="1">
              <a:extLst>
                <a:ext uri="{63B3BB69-23CF-44E3-9099-C40C66FF867C}">
                  <a14:compatExt spid="_x0000_s359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54</xdr:row>
          <xdr:rowOff>28575</xdr:rowOff>
        </xdr:from>
        <xdr:to>
          <xdr:col>7</xdr:col>
          <xdr:colOff>885825</xdr:colOff>
          <xdr:row>54</xdr:row>
          <xdr:rowOff>180975</xdr:rowOff>
        </xdr:to>
        <xdr:sp macro="" textlink="">
          <xdr:nvSpPr>
            <xdr:cNvPr id="35917" name="Check Box 77" hidden="1">
              <a:extLst>
                <a:ext uri="{63B3BB69-23CF-44E3-9099-C40C66FF867C}">
                  <a14:compatExt spid="_x0000_s359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56</xdr:row>
          <xdr:rowOff>28575</xdr:rowOff>
        </xdr:from>
        <xdr:to>
          <xdr:col>7</xdr:col>
          <xdr:colOff>885825</xdr:colOff>
          <xdr:row>56</xdr:row>
          <xdr:rowOff>180975</xdr:rowOff>
        </xdr:to>
        <xdr:sp macro="" textlink="">
          <xdr:nvSpPr>
            <xdr:cNvPr id="35918" name="Check Box 78" hidden="1">
              <a:extLst>
                <a:ext uri="{63B3BB69-23CF-44E3-9099-C40C66FF867C}">
                  <a14:compatExt spid="_x0000_s359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58</xdr:row>
          <xdr:rowOff>28575</xdr:rowOff>
        </xdr:from>
        <xdr:to>
          <xdr:col>7</xdr:col>
          <xdr:colOff>885825</xdr:colOff>
          <xdr:row>58</xdr:row>
          <xdr:rowOff>180975</xdr:rowOff>
        </xdr:to>
        <xdr:sp macro="" textlink="">
          <xdr:nvSpPr>
            <xdr:cNvPr id="35919" name="Check Box 79" hidden="1">
              <a:extLst>
                <a:ext uri="{63B3BB69-23CF-44E3-9099-C40C66FF867C}">
                  <a14:compatExt spid="_x0000_s359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60</xdr:row>
          <xdr:rowOff>28575</xdr:rowOff>
        </xdr:from>
        <xdr:to>
          <xdr:col>7</xdr:col>
          <xdr:colOff>885825</xdr:colOff>
          <xdr:row>60</xdr:row>
          <xdr:rowOff>180975</xdr:rowOff>
        </xdr:to>
        <xdr:sp macro="" textlink="">
          <xdr:nvSpPr>
            <xdr:cNvPr id="35920" name="Check Box 80" hidden="1">
              <a:extLst>
                <a:ext uri="{63B3BB69-23CF-44E3-9099-C40C66FF867C}">
                  <a14:compatExt spid="_x0000_s359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71</xdr:row>
          <xdr:rowOff>28575</xdr:rowOff>
        </xdr:from>
        <xdr:to>
          <xdr:col>7</xdr:col>
          <xdr:colOff>885825</xdr:colOff>
          <xdr:row>71</xdr:row>
          <xdr:rowOff>180975</xdr:rowOff>
        </xdr:to>
        <xdr:sp macro="" textlink="">
          <xdr:nvSpPr>
            <xdr:cNvPr id="35921" name="Check Box 81" hidden="1">
              <a:extLst>
                <a:ext uri="{63B3BB69-23CF-44E3-9099-C40C66FF867C}">
                  <a14:compatExt spid="_x0000_s359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73</xdr:row>
          <xdr:rowOff>28575</xdr:rowOff>
        </xdr:from>
        <xdr:to>
          <xdr:col>7</xdr:col>
          <xdr:colOff>885825</xdr:colOff>
          <xdr:row>73</xdr:row>
          <xdr:rowOff>180975</xdr:rowOff>
        </xdr:to>
        <xdr:sp macro="" textlink="">
          <xdr:nvSpPr>
            <xdr:cNvPr id="35922" name="Check Box 82" hidden="1">
              <a:extLst>
                <a:ext uri="{63B3BB69-23CF-44E3-9099-C40C66FF867C}">
                  <a14:compatExt spid="_x0000_s359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75</xdr:row>
          <xdr:rowOff>28575</xdr:rowOff>
        </xdr:from>
        <xdr:to>
          <xdr:col>7</xdr:col>
          <xdr:colOff>885825</xdr:colOff>
          <xdr:row>75</xdr:row>
          <xdr:rowOff>180975</xdr:rowOff>
        </xdr:to>
        <xdr:sp macro="" textlink="">
          <xdr:nvSpPr>
            <xdr:cNvPr id="35923" name="Check Box 83" hidden="1">
              <a:extLst>
                <a:ext uri="{63B3BB69-23CF-44E3-9099-C40C66FF867C}">
                  <a14:compatExt spid="_x0000_s359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77</xdr:row>
          <xdr:rowOff>28575</xdr:rowOff>
        </xdr:from>
        <xdr:to>
          <xdr:col>7</xdr:col>
          <xdr:colOff>885825</xdr:colOff>
          <xdr:row>77</xdr:row>
          <xdr:rowOff>180975</xdr:rowOff>
        </xdr:to>
        <xdr:sp macro="" textlink="">
          <xdr:nvSpPr>
            <xdr:cNvPr id="35924" name="Check Box 84" hidden="1">
              <a:extLst>
                <a:ext uri="{63B3BB69-23CF-44E3-9099-C40C66FF867C}">
                  <a14:compatExt spid="_x0000_s359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79</xdr:row>
          <xdr:rowOff>28575</xdr:rowOff>
        </xdr:from>
        <xdr:to>
          <xdr:col>7</xdr:col>
          <xdr:colOff>885825</xdr:colOff>
          <xdr:row>79</xdr:row>
          <xdr:rowOff>180975</xdr:rowOff>
        </xdr:to>
        <xdr:sp macro="" textlink="">
          <xdr:nvSpPr>
            <xdr:cNvPr id="35925" name="Check Box 85" hidden="1">
              <a:extLst>
                <a:ext uri="{63B3BB69-23CF-44E3-9099-C40C66FF867C}">
                  <a14:compatExt spid="_x0000_s359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81</xdr:row>
          <xdr:rowOff>28575</xdr:rowOff>
        </xdr:from>
        <xdr:to>
          <xdr:col>7</xdr:col>
          <xdr:colOff>885825</xdr:colOff>
          <xdr:row>81</xdr:row>
          <xdr:rowOff>180975</xdr:rowOff>
        </xdr:to>
        <xdr:sp macro="" textlink="">
          <xdr:nvSpPr>
            <xdr:cNvPr id="35926" name="Check Box 86" hidden="1">
              <a:extLst>
                <a:ext uri="{63B3BB69-23CF-44E3-9099-C40C66FF867C}">
                  <a14:compatExt spid="_x0000_s359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83</xdr:row>
          <xdr:rowOff>28575</xdr:rowOff>
        </xdr:from>
        <xdr:to>
          <xdr:col>7</xdr:col>
          <xdr:colOff>885825</xdr:colOff>
          <xdr:row>83</xdr:row>
          <xdr:rowOff>180975</xdr:rowOff>
        </xdr:to>
        <xdr:sp macro="" textlink="">
          <xdr:nvSpPr>
            <xdr:cNvPr id="35927" name="Check Box 87" hidden="1">
              <a:extLst>
                <a:ext uri="{63B3BB69-23CF-44E3-9099-C40C66FF867C}">
                  <a14:compatExt spid="_x0000_s359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85</xdr:row>
          <xdr:rowOff>28575</xdr:rowOff>
        </xdr:from>
        <xdr:to>
          <xdr:col>7</xdr:col>
          <xdr:colOff>885825</xdr:colOff>
          <xdr:row>85</xdr:row>
          <xdr:rowOff>180975</xdr:rowOff>
        </xdr:to>
        <xdr:sp macro="" textlink="">
          <xdr:nvSpPr>
            <xdr:cNvPr id="35928" name="Check Box 88" hidden="1">
              <a:extLst>
                <a:ext uri="{63B3BB69-23CF-44E3-9099-C40C66FF867C}">
                  <a14:compatExt spid="_x0000_s359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87</xdr:row>
          <xdr:rowOff>28575</xdr:rowOff>
        </xdr:from>
        <xdr:to>
          <xdr:col>7</xdr:col>
          <xdr:colOff>885825</xdr:colOff>
          <xdr:row>87</xdr:row>
          <xdr:rowOff>180975</xdr:rowOff>
        </xdr:to>
        <xdr:sp macro="" textlink="">
          <xdr:nvSpPr>
            <xdr:cNvPr id="35929" name="Check Box 89" hidden="1">
              <a:extLst>
                <a:ext uri="{63B3BB69-23CF-44E3-9099-C40C66FF867C}">
                  <a14:compatExt spid="_x0000_s359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89</xdr:row>
          <xdr:rowOff>28575</xdr:rowOff>
        </xdr:from>
        <xdr:to>
          <xdr:col>7</xdr:col>
          <xdr:colOff>885825</xdr:colOff>
          <xdr:row>89</xdr:row>
          <xdr:rowOff>180975</xdr:rowOff>
        </xdr:to>
        <xdr:sp macro="" textlink="">
          <xdr:nvSpPr>
            <xdr:cNvPr id="35930" name="Check Box 90" hidden="1">
              <a:extLst>
                <a:ext uri="{63B3BB69-23CF-44E3-9099-C40C66FF867C}">
                  <a14:compatExt spid="_x0000_s359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91</xdr:row>
          <xdr:rowOff>28575</xdr:rowOff>
        </xdr:from>
        <xdr:to>
          <xdr:col>7</xdr:col>
          <xdr:colOff>885825</xdr:colOff>
          <xdr:row>91</xdr:row>
          <xdr:rowOff>180975</xdr:rowOff>
        </xdr:to>
        <xdr:sp macro="" textlink="">
          <xdr:nvSpPr>
            <xdr:cNvPr id="35931" name="Check Box 91" hidden="1">
              <a:extLst>
                <a:ext uri="{63B3BB69-23CF-44E3-9099-C40C66FF867C}">
                  <a14:compatExt spid="_x0000_s359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93</xdr:row>
          <xdr:rowOff>28575</xdr:rowOff>
        </xdr:from>
        <xdr:to>
          <xdr:col>7</xdr:col>
          <xdr:colOff>885825</xdr:colOff>
          <xdr:row>93</xdr:row>
          <xdr:rowOff>180975</xdr:rowOff>
        </xdr:to>
        <xdr:sp macro="" textlink="">
          <xdr:nvSpPr>
            <xdr:cNvPr id="35932" name="Check Box 92" hidden="1">
              <a:extLst>
                <a:ext uri="{63B3BB69-23CF-44E3-9099-C40C66FF867C}">
                  <a14:compatExt spid="_x0000_s359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95</xdr:row>
          <xdr:rowOff>28575</xdr:rowOff>
        </xdr:from>
        <xdr:to>
          <xdr:col>7</xdr:col>
          <xdr:colOff>885825</xdr:colOff>
          <xdr:row>95</xdr:row>
          <xdr:rowOff>180975</xdr:rowOff>
        </xdr:to>
        <xdr:sp macro="" textlink="">
          <xdr:nvSpPr>
            <xdr:cNvPr id="35933" name="Check Box 93" hidden="1">
              <a:extLst>
                <a:ext uri="{63B3BB69-23CF-44E3-9099-C40C66FF867C}">
                  <a14:compatExt spid="_x0000_s359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97</xdr:row>
          <xdr:rowOff>28575</xdr:rowOff>
        </xdr:from>
        <xdr:to>
          <xdr:col>7</xdr:col>
          <xdr:colOff>885825</xdr:colOff>
          <xdr:row>97</xdr:row>
          <xdr:rowOff>180975</xdr:rowOff>
        </xdr:to>
        <xdr:sp macro="" textlink="">
          <xdr:nvSpPr>
            <xdr:cNvPr id="35934" name="Check Box 94" hidden="1">
              <a:extLst>
                <a:ext uri="{63B3BB69-23CF-44E3-9099-C40C66FF867C}">
                  <a14:compatExt spid="_x0000_s359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99</xdr:row>
          <xdr:rowOff>28575</xdr:rowOff>
        </xdr:from>
        <xdr:to>
          <xdr:col>7</xdr:col>
          <xdr:colOff>885825</xdr:colOff>
          <xdr:row>99</xdr:row>
          <xdr:rowOff>180975</xdr:rowOff>
        </xdr:to>
        <xdr:sp macro="" textlink="">
          <xdr:nvSpPr>
            <xdr:cNvPr id="35935" name="Check Box 95" hidden="1">
              <a:extLst>
                <a:ext uri="{63B3BB69-23CF-44E3-9099-C40C66FF867C}">
                  <a14:compatExt spid="_x0000_s359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101</xdr:row>
          <xdr:rowOff>28575</xdr:rowOff>
        </xdr:from>
        <xdr:to>
          <xdr:col>7</xdr:col>
          <xdr:colOff>885825</xdr:colOff>
          <xdr:row>101</xdr:row>
          <xdr:rowOff>180975</xdr:rowOff>
        </xdr:to>
        <xdr:sp macro="" textlink="">
          <xdr:nvSpPr>
            <xdr:cNvPr id="35936" name="Check Box 96" hidden="1">
              <a:extLst>
                <a:ext uri="{63B3BB69-23CF-44E3-9099-C40C66FF867C}">
                  <a14:compatExt spid="_x0000_s359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103</xdr:row>
          <xdr:rowOff>28575</xdr:rowOff>
        </xdr:from>
        <xdr:to>
          <xdr:col>7</xdr:col>
          <xdr:colOff>885825</xdr:colOff>
          <xdr:row>103</xdr:row>
          <xdr:rowOff>180975</xdr:rowOff>
        </xdr:to>
        <xdr:sp macro="" textlink="">
          <xdr:nvSpPr>
            <xdr:cNvPr id="35937" name="Check Box 97" hidden="1">
              <a:extLst>
                <a:ext uri="{63B3BB69-23CF-44E3-9099-C40C66FF867C}">
                  <a14:compatExt spid="_x0000_s359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105</xdr:row>
          <xdr:rowOff>28575</xdr:rowOff>
        </xdr:from>
        <xdr:to>
          <xdr:col>7</xdr:col>
          <xdr:colOff>885825</xdr:colOff>
          <xdr:row>105</xdr:row>
          <xdr:rowOff>180975</xdr:rowOff>
        </xdr:to>
        <xdr:sp macro="" textlink="">
          <xdr:nvSpPr>
            <xdr:cNvPr id="35938" name="Check Box 98" hidden="1">
              <a:extLst>
                <a:ext uri="{63B3BB69-23CF-44E3-9099-C40C66FF867C}">
                  <a14:compatExt spid="_x0000_s359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107</xdr:row>
          <xdr:rowOff>28575</xdr:rowOff>
        </xdr:from>
        <xdr:to>
          <xdr:col>7</xdr:col>
          <xdr:colOff>885825</xdr:colOff>
          <xdr:row>107</xdr:row>
          <xdr:rowOff>180975</xdr:rowOff>
        </xdr:to>
        <xdr:sp macro="" textlink="">
          <xdr:nvSpPr>
            <xdr:cNvPr id="35939" name="Check Box 99" hidden="1">
              <a:extLst>
                <a:ext uri="{63B3BB69-23CF-44E3-9099-C40C66FF867C}">
                  <a14:compatExt spid="_x0000_s359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109</xdr:row>
          <xdr:rowOff>28575</xdr:rowOff>
        </xdr:from>
        <xdr:to>
          <xdr:col>7</xdr:col>
          <xdr:colOff>885825</xdr:colOff>
          <xdr:row>109</xdr:row>
          <xdr:rowOff>180975</xdr:rowOff>
        </xdr:to>
        <xdr:sp macro="" textlink="">
          <xdr:nvSpPr>
            <xdr:cNvPr id="35940" name="Check Box 100" hidden="1">
              <a:extLst>
                <a:ext uri="{63B3BB69-23CF-44E3-9099-C40C66FF867C}">
                  <a14:compatExt spid="_x0000_s359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111</xdr:row>
          <xdr:rowOff>28575</xdr:rowOff>
        </xdr:from>
        <xdr:to>
          <xdr:col>7</xdr:col>
          <xdr:colOff>885825</xdr:colOff>
          <xdr:row>111</xdr:row>
          <xdr:rowOff>180975</xdr:rowOff>
        </xdr:to>
        <xdr:sp macro="" textlink="">
          <xdr:nvSpPr>
            <xdr:cNvPr id="35941" name="Check Box 101" hidden="1">
              <a:extLst>
                <a:ext uri="{63B3BB69-23CF-44E3-9099-C40C66FF867C}">
                  <a14:compatExt spid="_x0000_s359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113</xdr:row>
          <xdr:rowOff>28575</xdr:rowOff>
        </xdr:from>
        <xdr:to>
          <xdr:col>7</xdr:col>
          <xdr:colOff>885825</xdr:colOff>
          <xdr:row>113</xdr:row>
          <xdr:rowOff>180975</xdr:rowOff>
        </xdr:to>
        <xdr:sp macro="" textlink="">
          <xdr:nvSpPr>
            <xdr:cNvPr id="35942" name="Check Box 102" hidden="1">
              <a:extLst>
                <a:ext uri="{63B3BB69-23CF-44E3-9099-C40C66FF867C}">
                  <a14:compatExt spid="_x0000_s359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115</xdr:row>
          <xdr:rowOff>28575</xdr:rowOff>
        </xdr:from>
        <xdr:to>
          <xdr:col>7</xdr:col>
          <xdr:colOff>885825</xdr:colOff>
          <xdr:row>115</xdr:row>
          <xdr:rowOff>180975</xdr:rowOff>
        </xdr:to>
        <xdr:sp macro="" textlink="">
          <xdr:nvSpPr>
            <xdr:cNvPr id="35943" name="Check Box 103" hidden="1">
              <a:extLst>
                <a:ext uri="{63B3BB69-23CF-44E3-9099-C40C66FF867C}">
                  <a14:compatExt spid="_x0000_s359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3" Type="http://schemas.openxmlformats.org/officeDocument/2006/relationships/ctrlProp" Target="../ctrlProps/ctrlProp12.xml"/><Relationship Id="rId18" Type="http://schemas.openxmlformats.org/officeDocument/2006/relationships/ctrlProp" Target="../ctrlProps/ctrlProp17.xml"/><Relationship Id="rId26" Type="http://schemas.openxmlformats.org/officeDocument/2006/relationships/ctrlProp" Target="../ctrlProps/ctrlProp25.xml"/><Relationship Id="rId39" Type="http://schemas.openxmlformats.org/officeDocument/2006/relationships/ctrlProp" Target="../ctrlProps/ctrlProp38.xml"/><Relationship Id="rId3" Type="http://schemas.openxmlformats.org/officeDocument/2006/relationships/vmlDrawing" Target="../drawings/vmlDrawing4.vml"/><Relationship Id="rId21" Type="http://schemas.openxmlformats.org/officeDocument/2006/relationships/ctrlProp" Target="../ctrlProps/ctrlProp20.xml"/><Relationship Id="rId34" Type="http://schemas.openxmlformats.org/officeDocument/2006/relationships/ctrlProp" Target="../ctrlProps/ctrlProp33.xml"/><Relationship Id="rId42" Type="http://schemas.openxmlformats.org/officeDocument/2006/relationships/ctrlProp" Target="../ctrlProps/ctrlProp41.xml"/><Relationship Id="rId47" Type="http://schemas.openxmlformats.org/officeDocument/2006/relationships/ctrlProp" Target="../ctrlProps/ctrlProp46.xml"/><Relationship Id="rId50" Type="http://schemas.openxmlformats.org/officeDocument/2006/relationships/ctrlProp" Target="../ctrlProps/ctrlProp49.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5" Type="http://schemas.openxmlformats.org/officeDocument/2006/relationships/ctrlProp" Target="../ctrlProps/ctrlProp24.xml"/><Relationship Id="rId33" Type="http://schemas.openxmlformats.org/officeDocument/2006/relationships/ctrlProp" Target="../ctrlProps/ctrlProp32.xml"/><Relationship Id="rId38" Type="http://schemas.openxmlformats.org/officeDocument/2006/relationships/ctrlProp" Target="../ctrlProps/ctrlProp37.xml"/><Relationship Id="rId46" Type="http://schemas.openxmlformats.org/officeDocument/2006/relationships/ctrlProp" Target="../ctrlProps/ctrlProp45.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29" Type="http://schemas.openxmlformats.org/officeDocument/2006/relationships/ctrlProp" Target="../ctrlProps/ctrlProp28.xml"/><Relationship Id="rId41" Type="http://schemas.openxmlformats.org/officeDocument/2006/relationships/ctrlProp" Target="../ctrlProps/ctrlProp40.xml"/><Relationship Id="rId1" Type="http://schemas.openxmlformats.org/officeDocument/2006/relationships/printerSettings" Target="../printerSettings/printerSettings24.bin"/><Relationship Id="rId6" Type="http://schemas.openxmlformats.org/officeDocument/2006/relationships/ctrlProp" Target="../ctrlProps/ctrlProp5.xml"/><Relationship Id="rId11" Type="http://schemas.openxmlformats.org/officeDocument/2006/relationships/ctrlProp" Target="../ctrlProps/ctrlProp10.xml"/><Relationship Id="rId24" Type="http://schemas.openxmlformats.org/officeDocument/2006/relationships/ctrlProp" Target="../ctrlProps/ctrlProp23.xml"/><Relationship Id="rId32" Type="http://schemas.openxmlformats.org/officeDocument/2006/relationships/ctrlProp" Target="../ctrlProps/ctrlProp31.xml"/><Relationship Id="rId37" Type="http://schemas.openxmlformats.org/officeDocument/2006/relationships/ctrlProp" Target="../ctrlProps/ctrlProp36.xml"/><Relationship Id="rId40" Type="http://schemas.openxmlformats.org/officeDocument/2006/relationships/ctrlProp" Target="../ctrlProps/ctrlProp39.xml"/><Relationship Id="rId45" Type="http://schemas.openxmlformats.org/officeDocument/2006/relationships/ctrlProp" Target="../ctrlProps/ctrlProp44.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28" Type="http://schemas.openxmlformats.org/officeDocument/2006/relationships/ctrlProp" Target="../ctrlProps/ctrlProp27.xml"/><Relationship Id="rId36" Type="http://schemas.openxmlformats.org/officeDocument/2006/relationships/ctrlProp" Target="../ctrlProps/ctrlProp35.xml"/><Relationship Id="rId49" Type="http://schemas.openxmlformats.org/officeDocument/2006/relationships/ctrlProp" Target="../ctrlProps/ctrlProp48.xml"/><Relationship Id="rId10" Type="http://schemas.openxmlformats.org/officeDocument/2006/relationships/ctrlProp" Target="../ctrlProps/ctrlProp9.xml"/><Relationship Id="rId19" Type="http://schemas.openxmlformats.org/officeDocument/2006/relationships/ctrlProp" Target="../ctrlProps/ctrlProp18.xml"/><Relationship Id="rId31" Type="http://schemas.openxmlformats.org/officeDocument/2006/relationships/ctrlProp" Target="../ctrlProps/ctrlProp30.xml"/><Relationship Id="rId44" Type="http://schemas.openxmlformats.org/officeDocument/2006/relationships/ctrlProp" Target="../ctrlProps/ctrlProp43.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 Id="rId27" Type="http://schemas.openxmlformats.org/officeDocument/2006/relationships/ctrlProp" Target="../ctrlProps/ctrlProp26.xml"/><Relationship Id="rId30" Type="http://schemas.openxmlformats.org/officeDocument/2006/relationships/ctrlProp" Target="../ctrlProps/ctrlProp29.xml"/><Relationship Id="rId35" Type="http://schemas.openxmlformats.org/officeDocument/2006/relationships/ctrlProp" Target="../ctrlProps/ctrlProp34.xml"/><Relationship Id="rId43" Type="http://schemas.openxmlformats.org/officeDocument/2006/relationships/ctrlProp" Target="../ctrlProps/ctrlProp42.xml"/><Relationship Id="rId48" Type="http://schemas.openxmlformats.org/officeDocument/2006/relationships/ctrlProp" Target="../ctrlProps/ctrlProp47.xml"/><Relationship Id="rId8" Type="http://schemas.openxmlformats.org/officeDocument/2006/relationships/ctrlProp" Target="../ctrlProps/ctrlProp7.xml"/><Relationship Id="rId51" Type="http://schemas.openxmlformats.org/officeDocument/2006/relationships/ctrlProp" Target="../ctrlProps/ctrlProp50.xml"/></Relationships>
</file>

<file path=xl/worksheets/_rels/sheet26.xml.rels><?xml version="1.0" encoding="UTF-8" standalone="yes"?>
<Relationships xmlns="http://schemas.openxmlformats.org/package/2006/relationships"><Relationship Id="rId13" Type="http://schemas.openxmlformats.org/officeDocument/2006/relationships/ctrlProp" Target="../ctrlProps/ctrlProp60.xml"/><Relationship Id="rId18" Type="http://schemas.openxmlformats.org/officeDocument/2006/relationships/ctrlProp" Target="../ctrlProps/ctrlProp65.xml"/><Relationship Id="rId26" Type="http://schemas.openxmlformats.org/officeDocument/2006/relationships/ctrlProp" Target="../ctrlProps/ctrlProp73.xml"/><Relationship Id="rId39" Type="http://schemas.openxmlformats.org/officeDocument/2006/relationships/ctrlProp" Target="../ctrlProps/ctrlProp86.xml"/><Relationship Id="rId3" Type="http://schemas.openxmlformats.org/officeDocument/2006/relationships/vmlDrawing" Target="../drawings/vmlDrawing5.vml"/><Relationship Id="rId21" Type="http://schemas.openxmlformats.org/officeDocument/2006/relationships/ctrlProp" Target="../ctrlProps/ctrlProp68.xml"/><Relationship Id="rId34" Type="http://schemas.openxmlformats.org/officeDocument/2006/relationships/ctrlProp" Target="../ctrlProps/ctrlProp81.xml"/><Relationship Id="rId42" Type="http://schemas.openxmlformats.org/officeDocument/2006/relationships/ctrlProp" Target="../ctrlProps/ctrlProp89.xml"/><Relationship Id="rId47" Type="http://schemas.openxmlformats.org/officeDocument/2006/relationships/ctrlProp" Target="../ctrlProps/ctrlProp94.xml"/><Relationship Id="rId50" Type="http://schemas.openxmlformats.org/officeDocument/2006/relationships/ctrlProp" Target="../ctrlProps/ctrlProp97.xml"/><Relationship Id="rId7" Type="http://schemas.openxmlformats.org/officeDocument/2006/relationships/ctrlProp" Target="../ctrlProps/ctrlProp54.xml"/><Relationship Id="rId12" Type="http://schemas.openxmlformats.org/officeDocument/2006/relationships/ctrlProp" Target="../ctrlProps/ctrlProp59.xml"/><Relationship Id="rId17" Type="http://schemas.openxmlformats.org/officeDocument/2006/relationships/ctrlProp" Target="../ctrlProps/ctrlProp64.xml"/><Relationship Id="rId25" Type="http://schemas.openxmlformats.org/officeDocument/2006/relationships/ctrlProp" Target="../ctrlProps/ctrlProp72.xml"/><Relationship Id="rId33" Type="http://schemas.openxmlformats.org/officeDocument/2006/relationships/ctrlProp" Target="../ctrlProps/ctrlProp80.xml"/><Relationship Id="rId38" Type="http://schemas.openxmlformats.org/officeDocument/2006/relationships/ctrlProp" Target="../ctrlProps/ctrlProp85.xml"/><Relationship Id="rId46" Type="http://schemas.openxmlformats.org/officeDocument/2006/relationships/ctrlProp" Target="../ctrlProps/ctrlProp93.xml"/><Relationship Id="rId2" Type="http://schemas.openxmlformats.org/officeDocument/2006/relationships/drawing" Target="../drawings/drawing3.xml"/><Relationship Id="rId16" Type="http://schemas.openxmlformats.org/officeDocument/2006/relationships/ctrlProp" Target="../ctrlProps/ctrlProp63.xml"/><Relationship Id="rId20" Type="http://schemas.openxmlformats.org/officeDocument/2006/relationships/ctrlProp" Target="../ctrlProps/ctrlProp67.xml"/><Relationship Id="rId29" Type="http://schemas.openxmlformats.org/officeDocument/2006/relationships/ctrlProp" Target="../ctrlProps/ctrlProp76.xml"/><Relationship Id="rId41" Type="http://schemas.openxmlformats.org/officeDocument/2006/relationships/ctrlProp" Target="../ctrlProps/ctrlProp88.xml"/><Relationship Id="rId1" Type="http://schemas.openxmlformats.org/officeDocument/2006/relationships/printerSettings" Target="../printerSettings/printerSettings25.bin"/><Relationship Id="rId6" Type="http://schemas.openxmlformats.org/officeDocument/2006/relationships/ctrlProp" Target="../ctrlProps/ctrlProp53.xml"/><Relationship Id="rId11" Type="http://schemas.openxmlformats.org/officeDocument/2006/relationships/ctrlProp" Target="../ctrlProps/ctrlProp58.xml"/><Relationship Id="rId24" Type="http://schemas.openxmlformats.org/officeDocument/2006/relationships/ctrlProp" Target="../ctrlProps/ctrlProp71.xml"/><Relationship Id="rId32" Type="http://schemas.openxmlformats.org/officeDocument/2006/relationships/ctrlProp" Target="../ctrlProps/ctrlProp79.xml"/><Relationship Id="rId37" Type="http://schemas.openxmlformats.org/officeDocument/2006/relationships/ctrlProp" Target="../ctrlProps/ctrlProp84.xml"/><Relationship Id="rId40" Type="http://schemas.openxmlformats.org/officeDocument/2006/relationships/ctrlProp" Target="../ctrlProps/ctrlProp87.xml"/><Relationship Id="rId45" Type="http://schemas.openxmlformats.org/officeDocument/2006/relationships/ctrlProp" Target="../ctrlProps/ctrlProp92.xml"/><Relationship Id="rId5" Type="http://schemas.openxmlformats.org/officeDocument/2006/relationships/ctrlProp" Target="../ctrlProps/ctrlProp52.xml"/><Relationship Id="rId15" Type="http://schemas.openxmlformats.org/officeDocument/2006/relationships/ctrlProp" Target="../ctrlProps/ctrlProp62.xml"/><Relationship Id="rId23" Type="http://schemas.openxmlformats.org/officeDocument/2006/relationships/ctrlProp" Target="../ctrlProps/ctrlProp70.xml"/><Relationship Id="rId28" Type="http://schemas.openxmlformats.org/officeDocument/2006/relationships/ctrlProp" Target="../ctrlProps/ctrlProp75.xml"/><Relationship Id="rId36" Type="http://schemas.openxmlformats.org/officeDocument/2006/relationships/ctrlProp" Target="../ctrlProps/ctrlProp83.xml"/><Relationship Id="rId49" Type="http://schemas.openxmlformats.org/officeDocument/2006/relationships/ctrlProp" Target="../ctrlProps/ctrlProp96.xml"/><Relationship Id="rId10" Type="http://schemas.openxmlformats.org/officeDocument/2006/relationships/ctrlProp" Target="../ctrlProps/ctrlProp57.xml"/><Relationship Id="rId19" Type="http://schemas.openxmlformats.org/officeDocument/2006/relationships/ctrlProp" Target="../ctrlProps/ctrlProp66.xml"/><Relationship Id="rId31" Type="http://schemas.openxmlformats.org/officeDocument/2006/relationships/ctrlProp" Target="../ctrlProps/ctrlProp78.xml"/><Relationship Id="rId44" Type="http://schemas.openxmlformats.org/officeDocument/2006/relationships/ctrlProp" Target="../ctrlProps/ctrlProp91.xml"/><Relationship Id="rId4" Type="http://schemas.openxmlformats.org/officeDocument/2006/relationships/ctrlProp" Target="../ctrlProps/ctrlProp51.xml"/><Relationship Id="rId9" Type="http://schemas.openxmlformats.org/officeDocument/2006/relationships/ctrlProp" Target="../ctrlProps/ctrlProp56.xml"/><Relationship Id="rId14" Type="http://schemas.openxmlformats.org/officeDocument/2006/relationships/ctrlProp" Target="../ctrlProps/ctrlProp61.xml"/><Relationship Id="rId22" Type="http://schemas.openxmlformats.org/officeDocument/2006/relationships/ctrlProp" Target="../ctrlProps/ctrlProp69.xml"/><Relationship Id="rId27" Type="http://schemas.openxmlformats.org/officeDocument/2006/relationships/ctrlProp" Target="../ctrlProps/ctrlProp74.xml"/><Relationship Id="rId30" Type="http://schemas.openxmlformats.org/officeDocument/2006/relationships/ctrlProp" Target="../ctrlProps/ctrlProp77.xml"/><Relationship Id="rId35" Type="http://schemas.openxmlformats.org/officeDocument/2006/relationships/ctrlProp" Target="../ctrlProps/ctrlProp82.xml"/><Relationship Id="rId43" Type="http://schemas.openxmlformats.org/officeDocument/2006/relationships/ctrlProp" Target="../ctrlProps/ctrlProp90.xml"/><Relationship Id="rId48" Type="http://schemas.openxmlformats.org/officeDocument/2006/relationships/ctrlProp" Target="../ctrlProps/ctrlProp95.xml"/><Relationship Id="rId8" Type="http://schemas.openxmlformats.org/officeDocument/2006/relationships/ctrlProp" Target="../ctrlProps/ctrlProp55.xml"/><Relationship Id="rId51" Type="http://schemas.openxmlformats.org/officeDocument/2006/relationships/ctrlProp" Target="../ctrlProps/ctrlProp98.xml"/></Relationships>
</file>

<file path=xl/worksheets/_rels/sheet27.xml.rels><?xml version="1.0" encoding="UTF-8" standalone="yes"?>
<Relationships xmlns="http://schemas.openxmlformats.org/package/2006/relationships"><Relationship Id="rId8" Type="http://schemas.openxmlformats.org/officeDocument/2006/relationships/ctrlProp" Target="../ctrlProps/ctrlProp103.xml"/><Relationship Id="rId13" Type="http://schemas.openxmlformats.org/officeDocument/2006/relationships/ctrlProp" Target="../ctrlProps/ctrlProp108.xml"/><Relationship Id="rId18" Type="http://schemas.openxmlformats.org/officeDocument/2006/relationships/ctrlProp" Target="../ctrlProps/ctrlProp113.xml"/><Relationship Id="rId26" Type="http://schemas.openxmlformats.org/officeDocument/2006/relationships/ctrlProp" Target="../ctrlProps/ctrlProp121.xml"/><Relationship Id="rId3" Type="http://schemas.openxmlformats.org/officeDocument/2006/relationships/vmlDrawing" Target="../drawings/vmlDrawing6.vml"/><Relationship Id="rId21" Type="http://schemas.openxmlformats.org/officeDocument/2006/relationships/ctrlProp" Target="../ctrlProps/ctrlProp116.xml"/><Relationship Id="rId7" Type="http://schemas.openxmlformats.org/officeDocument/2006/relationships/ctrlProp" Target="../ctrlProps/ctrlProp102.xml"/><Relationship Id="rId12" Type="http://schemas.openxmlformats.org/officeDocument/2006/relationships/ctrlProp" Target="../ctrlProps/ctrlProp107.xml"/><Relationship Id="rId17" Type="http://schemas.openxmlformats.org/officeDocument/2006/relationships/ctrlProp" Target="../ctrlProps/ctrlProp112.xml"/><Relationship Id="rId25" Type="http://schemas.openxmlformats.org/officeDocument/2006/relationships/ctrlProp" Target="../ctrlProps/ctrlProp120.xml"/><Relationship Id="rId2" Type="http://schemas.openxmlformats.org/officeDocument/2006/relationships/drawing" Target="../drawings/drawing4.xml"/><Relationship Id="rId16" Type="http://schemas.openxmlformats.org/officeDocument/2006/relationships/ctrlProp" Target="../ctrlProps/ctrlProp111.xml"/><Relationship Id="rId20" Type="http://schemas.openxmlformats.org/officeDocument/2006/relationships/ctrlProp" Target="../ctrlProps/ctrlProp115.xml"/><Relationship Id="rId1" Type="http://schemas.openxmlformats.org/officeDocument/2006/relationships/printerSettings" Target="../printerSettings/printerSettings26.bin"/><Relationship Id="rId6" Type="http://schemas.openxmlformats.org/officeDocument/2006/relationships/ctrlProp" Target="../ctrlProps/ctrlProp101.xml"/><Relationship Id="rId11" Type="http://schemas.openxmlformats.org/officeDocument/2006/relationships/ctrlProp" Target="../ctrlProps/ctrlProp106.xml"/><Relationship Id="rId24" Type="http://schemas.openxmlformats.org/officeDocument/2006/relationships/ctrlProp" Target="../ctrlProps/ctrlProp119.xml"/><Relationship Id="rId5" Type="http://schemas.openxmlformats.org/officeDocument/2006/relationships/ctrlProp" Target="../ctrlProps/ctrlProp100.xml"/><Relationship Id="rId15" Type="http://schemas.openxmlformats.org/officeDocument/2006/relationships/ctrlProp" Target="../ctrlProps/ctrlProp110.xml"/><Relationship Id="rId23" Type="http://schemas.openxmlformats.org/officeDocument/2006/relationships/ctrlProp" Target="../ctrlProps/ctrlProp118.xml"/><Relationship Id="rId10" Type="http://schemas.openxmlformats.org/officeDocument/2006/relationships/ctrlProp" Target="../ctrlProps/ctrlProp105.xml"/><Relationship Id="rId19" Type="http://schemas.openxmlformats.org/officeDocument/2006/relationships/ctrlProp" Target="../ctrlProps/ctrlProp114.xml"/><Relationship Id="rId4" Type="http://schemas.openxmlformats.org/officeDocument/2006/relationships/ctrlProp" Target="../ctrlProps/ctrlProp99.xml"/><Relationship Id="rId9" Type="http://schemas.openxmlformats.org/officeDocument/2006/relationships/ctrlProp" Target="../ctrlProps/ctrlProp104.xml"/><Relationship Id="rId14" Type="http://schemas.openxmlformats.org/officeDocument/2006/relationships/ctrlProp" Target="../ctrlProps/ctrlProp109.xml"/><Relationship Id="rId22" Type="http://schemas.openxmlformats.org/officeDocument/2006/relationships/ctrlProp" Target="../ctrlProps/ctrlProp117.xml"/></Relationships>
</file>

<file path=xl/worksheets/_rels/sheet28.xml.rels><?xml version="1.0" encoding="UTF-8" standalone="yes"?>
<Relationships xmlns="http://schemas.openxmlformats.org/package/2006/relationships"><Relationship Id="rId13" Type="http://schemas.openxmlformats.org/officeDocument/2006/relationships/ctrlProp" Target="../ctrlProps/ctrlProp131.xml"/><Relationship Id="rId18" Type="http://schemas.openxmlformats.org/officeDocument/2006/relationships/ctrlProp" Target="../ctrlProps/ctrlProp136.xml"/><Relationship Id="rId26" Type="http://schemas.openxmlformats.org/officeDocument/2006/relationships/ctrlProp" Target="../ctrlProps/ctrlProp144.xml"/><Relationship Id="rId39" Type="http://schemas.openxmlformats.org/officeDocument/2006/relationships/ctrlProp" Target="../ctrlProps/ctrlProp157.xml"/><Relationship Id="rId3" Type="http://schemas.openxmlformats.org/officeDocument/2006/relationships/vmlDrawing" Target="../drawings/vmlDrawing7.vml"/><Relationship Id="rId21" Type="http://schemas.openxmlformats.org/officeDocument/2006/relationships/ctrlProp" Target="../ctrlProps/ctrlProp139.xml"/><Relationship Id="rId34" Type="http://schemas.openxmlformats.org/officeDocument/2006/relationships/ctrlProp" Target="../ctrlProps/ctrlProp152.xml"/><Relationship Id="rId42" Type="http://schemas.openxmlformats.org/officeDocument/2006/relationships/ctrlProp" Target="../ctrlProps/ctrlProp160.xml"/><Relationship Id="rId47" Type="http://schemas.openxmlformats.org/officeDocument/2006/relationships/ctrlProp" Target="../ctrlProps/ctrlProp165.xml"/><Relationship Id="rId50" Type="http://schemas.openxmlformats.org/officeDocument/2006/relationships/ctrlProp" Target="../ctrlProps/ctrlProp168.xml"/><Relationship Id="rId7" Type="http://schemas.openxmlformats.org/officeDocument/2006/relationships/ctrlProp" Target="../ctrlProps/ctrlProp125.xml"/><Relationship Id="rId12" Type="http://schemas.openxmlformats.org/officeDocument/2006/relationships/ctrlProp" Target="../ctrlProps/ctrlProp130.xml"/><Relationship Id="rId17" Type="http://schemas.openxmlformats.org/officeDocument/2006/relationships/ctrlProp" Target="../ctrlProps/ctrlProp135.xml"/><Relationship Id="rId25" Type="http://schemas.openxmlformats.org/officeDocument/2006/relationships/ctrlProp" Target="../ctrlProps/ctrlProp143.xml"/><Relationship Id="rId33" Type="http://schemas.openxmlformats.org/officeDocument/2006/relationships/ctrlProp" Target="../ctrlProps/ctrlProp151.xml"/><Relationship Id="rId38" Type="http://schemas.openxmlformats.org/officeDocument/2006/relationships/ctrlProp" Target="../ctrlProps/ctrlProp156.xml"/><Relationship Id="rId46" Type="http://schemas.openxmlformats.org/officeDocument/2006/relationships/ctrlProp" Target="../ctrlProps/ctrlProp164.xml"/><Relationship Id="rId2" Type="http://schemas.openxmlformats.org/officeDocument/2006/relationships/drawing" Target="../drawings/drawing5.xml"/><Relationship Id="rId16" Type="http://schemas.openxmlformats.org/officeDocument/2006/relationships/ctrlProp" Target="../ctrlProps/ctrlProp134.xml"/><Relationship Id="rId20" Type="http://schemas.openxmlformats.org/officeDocument/2006/relationships/ctrlProp" Target="../ctrlProps/ctrlProp138.xml"/><Relationship Id="rId29" Type="http://schemas.openxmlformats.org/officeDocument/2006/relationships/ctrlProp" Target="../ctrlProps/ctrlProp147.xml"/><Relationship Id="rId41" Type="http://schemas.openxmlformats.org/officeDocument/2006/relationships/ctrlProp" Target="../ctrlProps/ctrlProp159.xml"/><Relationship Id="rId1" Type="http://schemas.openxmlformats.org/officeDocument/2006/relationships/printerSettings" Target="../printerSettings/printerSettings27.bin"/><Relationship Id="rId6" Type="http://schemas.openxmlformats.org/officeDocument/2006/relationships/ctrlProp" Target="../ctrlProps/ctrlProp124.xml"/><Relationship Id="rId11" Type="http://schemas.openxmlformats.org/officeDocument/2006/relationships/ctrlProp" Target="../ctrlProps/ctrlProp129.xml"/><Relationship Id="rId24" Type="http://schemas.openxmlformats.org/officeDocument/2006/relationships/ctrlProp" Target="../ctrlProps/ctrlProp142.xml"/><Relationship Id="rId32" Type="http://schemas.openxmlformats.org/officeDocument/2006/relationships/ctrlProp" Target="../ctrlProps/ctrlProp150.xml"/><Relationship Id="rId37" Type="http://schemas.openxmlformats.org/officeDocument/2006/relationships/ctrlProp" Target="../ctrlProps/ctrlProp155.xml"/><Relationship Id="rId40" Type="http://schemas.openxmlformats.org/officeDocument/2006/relationships/ctrlProp" Target="../ctrlProps/ctrlProp158.xml"/><Relationship Id="rId45" Type="http://schemas.openxmlformats.org/officeDocument/2006/relationships/ctrlProp" Target="../ctrlProps/ctrlProp163.xml"/><Relationship Id="rId5" Type="http://schemas.openxmlformats.org/officeDocument/2006/relationships/ctrlProp" Target="../ctrlProps/ctrlProp123.xml"/><Relationship Id="rId15" Type="http://schemas.openxmlformats.org/officeDocument/2006/relationships/ctrlProp" Target="../ctrlProps/ctrlProp133.xml"/><Relationship Id="rId23" Type="http://schemas.openxmlformats.org/officeDocument/2006/relationships/ctrlProp" Target="../ctrlProps/ctrlProp141.xml"/><Relationship Id="rId28" Type="http://schemas.openxmlformats.org/officeDocument/2006/relationships/ctrlProp" Target="../ctrlProps/ctrlProp146.xml"/><Relationship Id="rId36" Type="http://schemas.openxmlformats.org/officeDocument/2006/relationships/ctrlProp" Target="../ctrlProps/ctrlProp154.xml"/><Relationship Id="rId49" Type="http://schemas.openxmlformats.org/officeDocument/2006/relationships/ctrlProp" Target="../ctrlProps/ctrlProp167.xml"/><Relationship Id="rId10" Type="http://schemas.openxmlformats.org/officeDocument/2006/relationships/ctrlProp" Target="../ctrlProps/ctrlProp128.xml"/><Relationship Id="rId19" Type="http://schemas.openxmlformats.org/officeDocument/2006/relationships/ctrlProp" Target="../ctrlProps/ctrlProp137.xml"/><Relationship Id="rId31" Type="http://schemas.openxmlformats.org/officeDocument/2006/relationships/ctrlProp" Target="../ctrlProps/ctrlProp149.xml"/><Relationship Id="rId44" Type="http://schemas.openxmlformats.org/officeDocument/2006/relationships/ctrlProp" Target="../ctrlProps/ctrlProp162.xml"/><Relationship Id="rId4" Type="http://schemas.openxmlformats.org/officeDocument/2006/relationships/ctrlProp" Target="../ctrlProps/ctrlProp122.xml"/><Relationship Id="rId9" Type="http://schemas.openxmlformats.org/officeDocument/2006/relationships/ctrlProp" Target="../ctrlProps/ctrlProp127.xml"/><Relationship Id="rId14" Type="http://schemas.openxmlformats.org/officeDocument/2006/relationships/ctrlProp" Target="../ctrlProps/ctrlProp132.xml"/><Relationship Id="rId22" Type="http://schemas.openxmlformats.org/officeDocument/2006/relationships/ctrlProp" Target="../ctrlProps/ctrlProp140.xml"/><Relationship Id="rId27" Type="http://schemas.openxmlformats.org/officeDocument/2006/relationships/ctrlProp" Target="../ctrlProps/ctrlProp145.xml"/><Relationship Id="rId30" Type="http://schemas.openxmlformats.org/officeDocument/2006/relationships/ctrlProp" Target="../ctrlProps/ctrlProp148.xml"/><Relationship Id="rId35" Type="http://schemas.openxmlformats.org/officeDocument/2006/relationships/ctrlProp" Target="../ctrlProps/ctrlProp153.xml"/><Relationship Id="rId43" Type="http://schemas.openxmlformats.org/officeDocument/2006/relationships/ctrlProp" Target="../ctrlProps/ctrlProp161.xml"/><Relationship Id="rId48" Type="http://schemas.openxmlformats.org/officeDocument/2006/relationships/ctrlProp" Target="../ctrlProps/ctrlProp166.xml"/><Relationship Id="rId8" Type="http://schemas.openxmlformats.org/officeDocument/2006/relationships/ctrlProp" Target="../ctrlProps/ctrlProp126.xml"/><Relationship Id="rId51" Type="http://schemas.openxmlformats.org/officeDocument/2006/relationships/ctrlProp" Target="../ctrlProps/ctrlProp169.xml"/></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IU62"/>
  <sheetViews>
    <sheetView showGridLines="0" workbookViewId="0">
      <selection activeCell="L15" sqref="L15"/>
    </sheetView>
  </sheetViews>
  <sheetFormatPr defaultColWidth="0" defaultRowHeight="12.75" x14ac:dyDescent="0.2"/>
  <cols>
    <col min="1" max="1" width="2.42578125" style="140" customWidth="1"/>
    <col min="2" max="2" width="8.42578125" style="140" customWidth="1"/>
    <col min="3" max="10" width="9.140625" style="140" customWidth="1"/>
    <col min="11" max="11" width="3.42578125" style="140" customWidth="1"/>
    <col min="12" max="12" width="12.5703125" style="140" customWidth="1"/>
    <col min="13" max="13" width="4.140625" style="140" customWidth="1"/>
    <col min="14" max="14" width="5.7109375" style="140" hidden="1" customWidth="1"/>
    <col min="15" max="255" width="8" style="140" hidden="1" customWidth="1"/>
    <col min="256" max="16384" width="4.7109375" style="140" hidden="1"/>
  </cols>
  <sheetData>
    <row r="1" spans="1:14" ht="17.25" customHeight="1" x14ac:dyDescent="0.2">
      <c r="N1" s="141">
        <v>1</v>
      </c>
    </row>
    <row r="2" spans="1:14" x14ac:dyDescent="0.2">
      <c r="N2" s="142">
        <v>1</v>
      </c>
    </row>
    <row r="3" spans="1:14" x14ac:dyDescent="0.2">
      <c r="L3" s="851" t="s">
        <v>897</v>
      </c>
    </row>
    <row r="4" spans="1:14" s="145" customFormat="1" ht="15.75" x14ac:dyDescent="0.25">
      <c r="A4" s="144" t="s">
        <v>239</v>
      </c>
      <c r="B4" s="144"/>
      <c r="C4" s="144"/>
      <c r="D4" s="144"/>
      <c r="E4" s="144"/>
      <c r="F4" s="144"/>
      <c r="G4" s="144"/>
      <c r="H4" s="144"/>
      <c r="I4" s="144"/>
      <c r="J4" s="144"/>
      <c r="K4" s="144"/>
      <c r="L4" s="868" t="s">
        <v>912</v>
      </c>
    </row>
    <row r="6" spans="1:14" x14ac:dyDescent="0.2">
      <c r="A6" s="146" t="s">
        <v>916</v>
      </c>
      <c r="B6" s="146"/>
      <c r="C6" s="146"/>
      <c r="D6" s="146"/>
      <c r="E6" s="146"/>
      <c r="F6" s="146"/>
      <c r="G6" s="146"/>
      <c r="H6" s="146"/>
      <c r="I6" s="146"/>
      <c r="J6" s="146"/>
      <c r="K6" s="146"/>
      <c r="L6" s="146"/>
    </row>
    <row r="7" spans="1:14" ht="6" customHeight="1" x14ac:dyDescent="0.2"/>
    <row r="8" spans="1:14" x14ac:dyDescent="0.2">
      <c r="A8" s="146"/>
      <c r="B8" s="146"/>
      <c r="C8" s="146"/>
      <c r="D8" s="146"/>
      <c r="E8" s="146"/>
      <c r="F8" s="146"/>
      <c r="G8" s="146"/>
      <c r="H8" s="146"/>
      <c r="I8" s="146"/>
      <c r="J8" s="146"/>
      <c r="K8" s="146"/>
      <c r="L8" s="146"/>
    </row>
    <row r="10" spans="1:14" ht="21" customHeight="1" x14ac:dyDescent="0.2">
      <c r="B10" s="147" t="s">
        <v>240</v>
      </c>
      <c r="D10" s="845"/>
      <c r="E10" s="148"/>
      <c r="F10" s="148"/>
      <c r="G10" s="148"/>
      <c r="H10" s="148"/>
      <c r="I10" s="148"/>
      <c r="J10" s="148"/>
      <c r="K10" s="148"/>
      <c r="L10" s="149"/>
    </row>
    <row r="12" spans="1:14" ht="21" customHeight="1" x14ac:dyDescent="0.2">
      <c r="B12" s="147" t="s">
        <v>241</v>
      </c>
      <c r="K12" s="143"/>
      <c r="L12" s="150"/>
    </row>
    <row r="13" spans="1:14" x14ac:dyDescent="0.2">
      <c r="N13" s="140" t="s">
        <v>242</v>
      </c>
    </row>
    <row r="14" spans="1:14" x14ac:dyDescent="0.2">
      <c r="B14" s="342" t="s">
        <v>518</v>
      </c>
      <c r="N14" s="140" t="s">
        <v>243</v>
      </c>
    </row>
    <row r="15" spans="1:14" ht="6" customHeight="1" x14ac:dyDescent="0.2">
      <c r="N15" s="140" t="s">
        <v>244</v>
      </c>
    </row>
    <row r="16" spans="1:14" x14ac:dyDescent="0.2">
      <c r="B16" s="140" t="s">
        <v>245</v>
      </c>
      <c r="N16" s="140" t="s">
        <v>246</v>
      </c>
    </row>
    <row r="17" spans="2:14" ht="6" customHeight="1" x14ac:dyDescent="0.2"/>
    <row r="18" spans="2:14" x14ac:dyDescent="0.2">
      <c r="B18" s="342" t="s">
        <v>519</v>
      </c>
    </row>
    <row r="19" spans="2:14" ht="12" customHeight="1" x14ac:dyDescent="0.2"/>
    <row r="20" spans="2:14" ht="34.5" customHeight="1" x14ac:dyDescent="0.2">
      <c r="B20" s="880" t="s">
        <v>520</v>
      </c>
      <c r="C20" s="880"/>
      <c r="D20" s="880"/>
      <c r="E20" s="881"/>
      <c r="F20" s="877"/>
      <c r="G20" s="878"/>
      <c r="H20" s="878"/>
      <c r="I20" s="878"/>
      <c r="J20" s="878"/>
      <c r="K20" s="878"/>
      <c r="L20" s="879"/>
    </row>
    <row r="21" spans="2:14" ht="12.75" customHeight="1" x14ac:dyDescent="0.2"/>
    <row r="22" spans="2:14" ht="35.1" customHeight="1" x14ac:dyDescent="0.2">
      <c r="B22" s="147" t="s">
        <v>247</v>
      </c>
      <c r="E22" s="152"/>
      <c r="F22" s="153" t="str">
        <f>IF(Assets!F75=(Liabilities!E49+(Capital!F17+Capital!F31)),"","DOES NOT BALANCE")</f>
        <v/>
      </c>
      <c r="G22" s="154"/>
      <c r="H22" s="154"/>
      <c r="I22" s="155"/>
      <c r="J22" s="155"/>
      <c r="K22" s="155"/>
      <c r="L22" s="156"/>
    </row>
    <row r="23" spans="2:14" ht="12.75" customHeight="1" x14ac:dyDescent="0.2"/>
    <row r="24" spans="2:14" ht="35.1" customHeight="1" x14ac:dyDescent="0.2">
      <c r="B24" s="880" t="s">
        <v>521</v>
      </c>
      <c r="C24" s="880"/>
      <c r="D24" s="880"/>
      <c r="E24" s="881"/>
      <c r="F24" s="877"/>
      <c r="G24" s="878"/>
      <c r="H24" s="878"/>
      <c r="I24" s="878"/>
      <c r="J24" s="878"/>
      <c r="K24" s="878"/>
      <c r="L24" s="879"/>
    </row>
    <row r="25" spans="2:14" ht="12.75" customHeight="1" x14ac:dyDescent="0.2"/>
    <row r="26" spans="2:14" ht="35.1" customHeight="1" x14ac:dyDescent="0.2">
      <c r="B26" s="400" t="s">
        <v>522</v>
      </c>
      <c r="E26" s="152"/>
      <c r="F26" s="153" t="str">
        <f>IF(Assets!F75=(Liabilities!E49+(Capital!F17+Capital!F31)),"","DOES NOT BALANCE")</f>
        <v/>
      </c>
      <c r="G26" s="154"/>
      <c r="H26" s="154"/>
      <c r="I26" s="155"/>
      <c r="J26" s="155"/>
      <c r="K26" s="155"/>
      <c r="L26" s="156"/>
    </row>
    <row r="27" spans="2:14" ht="15" customHeight="1" x14ac:dyDescent="0.2">
      <c r="B27" s="151"/>
      <c r="E27" s="150"/>
    </row>
    <row r="29" spans="2:14" ht="21" customHeight="1" x14ac:dyDescent="0.2">
      <c r="B29" s="400" t="s">
        <v>248</v>
      </c>
      <c r="C29" s="882"/>
      <c r="D29" s="883"/>
      <c r="E29" s="883"/>
      <c r="F29" s="884"/>
      <c r="G29" s="143"/>
      <c r="H29" s="143"/>
      <c r="I29" s="143"/>
      <c r="J29" s="143"/>
      <c r="N29" s="157">
        <v>1998</v>
      </c>
    </row>
    <row r="30" spans="2:14" x14ac:dyDescent="0.2">
      <c r="N30" s="157">
        <v>1999</v>
      </c>
    </row>
    <row r="31" spans="2:14" ht="20.25" customHeight="1" x14ac:dyDescent="0.2">
      <c r="B31" s="147" t="s">
        <v>249</v>
      </c>
      <c r="N31" s="157">
        <v>2000</v>
      </c>
    </row>
    <row r="32" spans="2:14" ht="6" customHeight="1" x14ac:dyDescent="0.2">
      <c r="N32" s="157">
        <v>2001</v>
      </c>
    </row>
    <row r="33" spans="1:14" ht="21" customHeight="1" x14ac:dyDescent="0.2">
      <c r="B33" s="140" t="s">
        <v>250</v>
      </c>
      <c r="C33" s="882"/>
      <c r="D33" s="883"/>
      <c r="E33" s="883"/>
      <c r="F33" s="884"/>
      <c r="G33" s="158" t="s">
        <v>251</v>
      </c>
      <c r="H33" s="146"/>
      <c r="I33" s="882"/>
      <c r="J33" s="884"/>
      <c r="K33" s="147" t="s">
        <v>252</v>
      </c>
      <c r="L33" s="401"/>
      <c r="N33" s="157">
        <v>2002</v>
      </c>
    </row>
    <row r="34" spans="1:14" ht="18.95" customHeight="1" x14ac:dyDescent="0.2">
      <c r="B34" s="159"/>
      <c r="N34" s="157">
        <v>2003</v>
      </c>
    </row>
    <row r="35" spans="1:14" ht="18.95" customHeight="1" x14ac:dyDescent="0.2">
      <c r="A35" s="150"/>
      <c r="B35" s="160"/>
      <c r="C35" s="161"/>
      <c r="D35" s="161"/>
      <c r="E35" s="161"/>
      <c r="F35" s="161"/>
      <c r="G35" s="161"/>
      <c r="H35" s="161"/>
      <c r="I35" s="161"/>
      <c r="J35" s="161"/>
      <c r="K35" s="161"/>
      <c r="L35" s="161"/>
      <c r="N35" s="157">
        <v>2006</v>
      </c>
    </row>
    <row r="36" spans="1:14" x14ac:dyDescent="0.2">
      <c r="B36" s="150"/>
      <c r="C36" s="150"/>
      <c r="D36" s="150"/>
      <c r="E36" s="150"/>
      <c r="F36" s="150"/>
      <c r="G36" s="150"/>
      <c r="H36" s="150"/>
      <c r="I36" s="150"/>
      <c r="J36" s="150"/>
      <c r="K36" s="150"/>
      <c r="L36" s="150"/>
      <c r="N36" s="157">
        <v>2007</v>
      </c>
    </row>
    <row r="37" spans="1:14" x14ac:dyDescent="0.2">
      <c r="B37" s="162" t="s">
        <v>253</v>
      </c>
      <c r="N37" s="157">
        <v>2008</v>
      </c>
    </row>
    <row r="38" spans="1:14" x14ac:dyDescent="0.2">
      <c r="N38" s="157">
        <v>2009</v>
      </c>
    </row>
    <row r="39" spans="1:14" ht="39.75" customHeight="1" x14ac:dyDescent="0.2">
      <c r="A39" s="872"/>
      <c r="B39" s="872" t="s">
        <v>254</v>
      </c>
      <c r="C39" s="885" t="s">
        <v>917</v>
      </c>
      <c r="D39" s="886"/>
      <c r="E39" s="886"/>
      <c r="F39" s="886"/>
      <c r="G39" s="886"/>
      <c r="H39" s="886"/>
      <c r="I39" s="886"/>
      <c r="J39" s="886"/>
      <c r="K39" s="886"/>
      <c r="L39" s="886"/>
      <c r="N39" s="157">
        <v>2010</v>
      </c>
    </row>
    <row r="40" spans="1:14" x14ac:dyDescent="0.2">
      <c r="A40" s="872"/>
      <c r="B40" s="872"/>
      <c r="C40" s="875"/>
      <c r="D40" s="876"/>
      <c r="E40" s="876"/>
      <c r="F40" s="876"/>
      <c r="G40" s="876"/>
      <c r="H40" s="876"/>
      <c r="I40" s="876"/>
      <c r="J40" s="876"/>
      <c r="K40" s="876"/>
      <c r="L40" s="876"/>
      <c r="N40" s="157">
        <v>2011</v>
      </c>
    </row>
    <row r="41" spans="1:14" x14ac:dyDescent="0.2">
      <c r="A41" s="872"/>
      <c r="B41" s="872" t="s">
        <v>255</v>
      </c>
      <c r="C41" s="873" t="s">
        <v>256</v>
      </c>
      <c r="D41" s="873"/>
      <c r="E41" s="873"/>
      <c r="F41" s="873"/>
      <c r="G41" s="873"/>
      <c r="H41" s="873"/>
      <c r="I41" s="873"/>
      <c r="J41" s="873"/>
      <c r="K41" s="873"/>
      <c r="L41" s="873"/>
      <c r="N41" s="157">
        <v>2012</v>
      </c>
    </row>
    <row r="42" spans="1:14" x14ac:dyDescent="0.2">
      <c r="A42" s="872"/>
      <c r="B42" s="872"/>
      <c r="C42" s="875"/>
      <c r="D42" s="876"/>
      <c r="E42" s="876"/>
      <c r="F42" s="876"/>
      <c r="G42" s="876"/>
      <c r="H42" s="876"/>
      <c r="I42" s="876"/>
      <c r="J42" s="876"/>
      <c r="K42" s="876"/>
      <c r="L42" s="876"/>
      <c r="N42" s="157">
        <v>2013</v>
      </c>
    </row>
    <row r="43" spans="1:14" x14ac:dyDescent="0.2">
      <c r="A43" s="872"/>
      <c r="B43" s="872" t="s">
        <v>257</v>
      </c>
      <c r="C43" s="874" t="s">
        <v>919</v>
      </c>
      <c r="D43" s="874"/>
      <c r="E43" s="874"/>
      <c r="F43" s="874"/>
      <c r="G43" s="874"/>
      <c r="H43" s="874"/>
      <c r="I43" s="874"/>
      <c r="J43" s="874"/>
      <c r="K43" s="874"/>
      <c r="L43" s="874"/>
      <c r="N43" s="157">
        <v>2014</v>
      </c>
    </row>
    <row r="44" spans="1:14" x14ac:dyDescent="0.2">
      <c r="A44" s="873"/>
      <c r="B44" s="873"/>
      <c r="C44" s="874" t="s">
        <v>920</v>
      </c>
      <c r="D44" s="874"/>
      <c r="E44" s="874"/>
      <c r="F44" s="874"/>
      <c r="G44" s="874"/>
      <c r="H44" s="874"/>
      <c r="I44" s="874"/>
      <c r="J44" s="874"/>
      <c r="K44" s="874"/>
      <c r="L44" s="874"/>
      <c r="N44" s="157">
        <v>2015</v>
      </c>
    </row>
    <row r="45" spans="1:14" x14ac:dyDescent="0.2">
      <c r="A45" s="872"/>
      <c r="B45" s="872"/>
      <c r="C45" s="875"/>
      <c r="D45" s="876"/>
      <c r="E45" s="876"/>
      <c r="F45" s="876"/>
      <c r="G45" s="876"/>
      <c r="H45" s="876"/>
      <c r="I45" s="876"/>
      <c r="J45" s="876"/>
      <c r="K45" s="876"/>
      <c r="L45" s="876"/>
      <c r="N45" s="157">
        <v>2016</v>
      </c>
    </row>
    <row r="46" spans="1:14" ht="27.75" customHeight="1" x14ac:dyDescent="0.2">
      <c r="A46" s="872"/>
      <c r="B46" s="872" t="s">
        <v>258</v>
      </c>
      <c r="C46" s="885" t="s">
        <v>918</v>
      </c>
      <c r="D46" s="885"/>
      <c r="E46" s="885"/>
      <c r="F46" s="885"/>
      <c r="G46" s="885"/>
      <c r="H46" s="885"/>
      <c r="I46" s="885"/>
      <c r="J46" s="885"/>
      <c r="K46" s="885"/>
      <c r="L46" s="885"/>
      <c r="N46" s="157">
        <v>2017</v>
      </c>
    </row>
    <row r="47" spans="1:14" x14ac:dyDescent="0.2">
      <c r="A47" s="872"/>
      <c r="B47" s="872"/>
      <c r="C47" s="875"/>
      <c r="D47" s="876"/>
      <c r="E47" s="876"/>
      <c r="F47" s="876"/>
      <c r="G47" s="876"/>
      <c r="H47" s="876"/>
      <c r="I47" s="876"/>
      <c r="J47" s="876"/>
      <c r="K47" s="876"/>
      <c r="L47" s="876"/>
      <c r="N47" s="157">
        <v>2018</v>
      </c>
    </row>
    <row r="48" spans="1:14" ht="31.5" customHeight="1" x14ac:dyDescent="0.2">
      <c r="A48" s="872"/>
      <c r="B48" s="872" t="s">
        <v>914</v>
      </c>
      <c r="C48" s="885" t="s">
        <v>915</v>
      </c>
      <c r="D48" s="885"/>
      <c r="E48" s="885"/>
      <c r="F48" s="885"/>
      <c r="G48" s="885"/>
      <c r="H48" s="885"/>
      <c r="I48" s="885"/>
      <c r="J48" s="885"/>
      <c r="K48" s="885"/>
      <c r="L48" s="885"/>
      <c r="N48" s="157">
        <v>2019</v>
      </c>
    </row>
    <row r="49" spans="1:14" x14ac:dyDescent="0.2">
      <c r="N49" s="157">
        <v>2020</v>
      </c>
    </row>
    <row r="50" spans="1:14" x14ac:dyDescent="0.2">
      <c r="D50" s="342"/>
    </row>
    <row r="52" spans="1:14" x14ac:dyDescent="0.2">
      <c r="D52" s="342"/>
    </row>
    <row r="53" spans="1:14" x14ac:dyDescent="0.2">
      <c r="D53" s="342"/>
    </row>
    <row r="54" spans="1:14" x14ac:dyDescent="0.2">
      <c r="D54" s="342"/>
    </row>
    <row r="57" spans="1:14" x14ac:dyDescent="0.2">
      <c r="D57" s="342"/>
    </row>
    <row r="58" spans="1:14" x14ac:dyDescent="0.2">
      <c r="B58" s="150"/>
      <c r="C58" s="150"/>
      <c r="D58" s="150"/>
      <c r="E58" s="150"/>
      <c r="F58" s="150"/>
      <c r="G58" s="150"/>
      <c r="H58" s="150"/>
      <c r="I58" s="150"/>
      <c r="J58" s="150"/>
      <c r="K58" s="150"/>
      <c r="L58" s="150"/>
    </row>
    <row r="59" spans="1:14" x14ac:dyDescent="0.2">
      <c r="A59" s="150"/>
    </row>
    <row r="61" spans="1:14" x14ac:dyDescent="0.2">
      <c r="H61" s="162"/>
      <c r="J61" s="143"/>
    </row>
    <row r="62" spans="1:14" x14ac:dyDescent="0.2">
      <c r="J62" s="143"/>
    </row>
  </sheetData>
  <mergeCells count="10">
    <mergeCell ref="C39:L39"/>
    <mergeCell ref="C46:L46"/>
    <mergeCell ref="C48:L48"/>
    <mergeCell ref="C33:F33"/>
    <mergeCell ref="I33:J33"/>
    <mergeCell ref="F20:L20"/>
    <mergeCell ref="B20:E20"/>
    <mergeCell ref="B24:E24"/>
    <mergeCell ref="F24:L24"/>
    <mergeCell ref="C29:F29"/>
  </mergeCells>
  <phoneticPr fontId="12" type="noConversion"/>
  <pageMargins left="0.74803149606299213" right="0.74803149606299213" top="0.98425196850393704" bottom="0.98425196850393704" header="0.51181102362204722" footer="0.51181102362204722"/>
  <pageSetup paperSize="9" scale="78" orientation="portrait" r:id="rId1"/>
  <headerFooter alignWithMargins="0"/>
  <ignoredErrors>
    <ignoredError sqref="B39:B48" numberStoredAsText="1"/>
  </ignoredErrors>
  <drawing r:id="rId2"/>
  <legacyDrawing r:id="rId3"/>
  <mc:AlternateContent xmlns:mc="http://schemas.openxmlformats.org/markup-compatibility/2006">
    <mc:Choice Requires="x14">
      <controls>
        <mc:AlternateContent xmlns:mc="http://schemas.openxmlformats.org/markup-compatibility/2006">
          <mc:Choice Requires="x14">
            <control shapeId="5121" r:id="rId4" name="Drop Down 1">
              <controlPr defaultSize="0" autoFill="0" autoLine="0" autoPict="0">
                <anchor moveWithCells="1" sizeWithCells="1">
                  <from>
                    <xdr:col>3</xdr:col>
                    <xdr:colOff>9525</xdr:colOff>
                    <xdr:row>11</xdr:row>
                    <xdr:rowOff>28575</xdr:rowOff>
                  </from>
                  <to>
                    <xdr:col>4</xdr:col>
                    <xdr:colOff>247650</xdr:colOff>
                    <xdr:row>11</xdr:row>
                    <xdr:rowOff>247650</xdr:rowOff>
                  </to>
                </anchor>
              </controlPr>
            </control>
          </mc:Choice>
        </mc:AlternateContent>
        <mc:AlternateContent xmlns:mc="http://schemas.openxmlformats.org/markup-compatibility/2006">
          <mc:Choice Requires="x14">
            <control shapeId="5122" r:id="rId5" name="Drop Down 2">
              <controlPr defaultSize="0" autoFill="0" autoLine="0" autoPict="0">
                <anchor moveWithCells="1" sizeWithCells="1">
                  <from>
                    <xdr:col>4</xdr:col>
                    <xdr:colOff>295275</xdr:colOff>
                    <xdr:row>11</xdr:row>
                    <xdr:rowOff>28575</xdr:rowOff>
                  </from>
                  <to>
                    <xdr:col>5</xdr:col>
                    <xdr:colOff>219075</xdr:colOff>
                    <xdr:row>11</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O36"/>
  <sheetViews>
    <sheetView workbookViewId="0">
      <selection activeCell="J36" sqref="J36"/>
    </sheetView>
  </sheetViews>
  <sheetFormatPr defaultRowHeight="12.75" x14ac:dyDescent="0.2"/>
  <cols>
    <col min="1" max="1" width="10.42578125" customWidth="1"/>
    <col min="2" max="6" width="9.140625" style="574"/>
    <col min="7" max="7" width="16.5703125" style="574" customWidth="1"/>
    <col min="8" max="15" width="9.140625" style="574"/>
  </cols>
  <sheetData>
    <row r="1" spans="1:7" x14ac:dyDescent="0.2">
      <c r="A1" s="291" t="s">
        <v>242</v>
      </c>
      <c r="B1" s="574">
        <v>2</v>
      </c>
      <c r="C1" s="574" t="str">
        <f>INDEX(A1:A4,B1)</f>
        <v>June</v>
      </c>
      <c r="D1" s="574">
        <v>2015</v>
      </c>
      <c r="E1" s="574">
        <v>2</v>
      </c>
      <c r="F1" s="574">
        <f>INDEX(D1:D36,E1)</f>
        <v>2016</v>
      </c>
      <c r="G1" s="574" t="str">
        <f>C1&amp;" "&amp;F1</f>
        <v>June 2016</v>
      </c>
    </row>
    <row r="2" spans="1:7" x14ac:dyDescent="0.2">
      <c r="A2" s="291" t="s">
        <v>243</v>
      </c>
      <c r="D2" s="574">
        <v>2016</v>
      </c>
    </row>
    <row r="3" spans="1:7" x14ac:dyDescent="0.2">
      <c r="A3" s="291" t="s">
        <v>244</v>
      </c>
      <c r="D3" s="574">
        <v>2017</v>
      </c>
    </row>
    <row r="4" spans="1:7" x14ac:dyDescent="0.2">
      <c r="A4" s="291" t="s">
        <v>246</v>
      </c>
      <c r="D4" s="574">
        <v>2018</v>
      </c>
    </row>
    <row r="5" spans="1:7" x14ac:dyDescent="0.2">
      <c r="D5" s="574">
        <v>2019</v>
      </c>
    </row>
    <row r="6" spans="1:7" x14ac:dyDescent="0.2">
      <c r="D6" s="574">
        <v>2020</v>
      </c>
    </row>
    <row r="7" spans="1:7" x14ac:dyDescent="0.2">
      <c r="D7" s="574">
        <v>2021</v>
      </c>
    </row>
    <row r="8" spans="1:7" x14ac:dyDescent="0.2">
      <c r="D8" s="574">
        <v>2022</v>
      </c>
    </row>
    <row r="9" spans="1:7" x14ac:dyDescent="0.2">
      <c r="D9" s="574">
        <v>2023</v>
      </c>
    </row>
    <row r="10" spans="1:7" x14ac:dyDescent="0.2">
      <c r="D10" s="574">
        <v>2024</v>
      </c>
    </row>
    <row r="11" spans="1:7" x14ac:dyDescent="0.2">
      <c r="D11" s="574">
        <v>2025</v>
      </c>
    </row>
    <row r="12" spans="1:7" x14ac:dyDescent="0.2">
      <c r="D12" s="574">
        <v>2026</v>
      </c>
    </row>
    <row r="13" spans="1:7" x14ac:dyDescent="0.2">
      <c r="D13" s="574">
        <v>2027</v>
      </c>
    </row>
    <row r="14" spans="1:7" x14ac:dyDescent="0.2">
      <c r="D14" s="574">
        <v>2028</v>
      </c>
    </row>
    <row r="15" spans="1:7" x14ac:dyDescent="0.2">
      <c r="D15" s="574">
        <v>2029</v>
      </c>
    </row>
    <row r="16" spans="1:7" x14ac:dyDescent="0.2">
      <c r="D16" s="574">
        <v>2030</v>
      </c>
    </row>
    <row r="17" spans="4:4" x14ac:dyDescent="0.2">
      <c r="D17" s="574">
        <v>2031</v>
      </c>
    </row>
    <row r="18" spans="4:4" x14ac:dyDescent="0.2">
      <c r="D18" s="574">
        <v>2032</v>
      </c>
    </row>
    <row r="19" spans="4:4" x14ac:dyDescent="0.2">
      <c r="D19" s="574">
        <v>2033</v>
      </c>
    </row>
    <row r="20" spans="4:4" x14ac:dyDescent="0.2">
      <c r="D20" s="574">
        <v>2034</v>
      </c>
    </row>
    <row r="21" spans="4:4" x14ac:dyDescent="0.2">
      <c r="D21" s="574">
        <v>2035</v>
      </c>
    </row>
    <row r="22" spans="4:4" x14ac:dyDescent="0.2">
      <c r="D22" s="574">
        <v>2036</v>
      </c>
    </row>
    <row r="23" spans="4:4" x14ac:dyDescent="0.2">
      <c r="D23" s="574">
        <v>2037</v>
      </c>
    </row>
    <row r="24" spans="4:4" x14ac:dyDescent="0.2">
      <c r="D24" s="574">
        <v>2038</v>
      </c>
    </row>
    <row r="25" spans="4:4" x14ac:dyDescent="0.2">
      <c r="D25" s="574">
        <v>2039</v>
      </c>
    </row>
    <row r="26" spans="4:4" x14ac:dyDescent="0.2">
      <c r="D26" s="574">
        <v>2040</v>
      </c>
    </row>
    <row r="27" spans="4:4" x14ac:dyDescent="0.2">
      <c r="D27" s="574">
        <v>2041</v>
      </c>
    </row>
    <row r="28" spans="4:4" x14ac:dyDescent="0.2">
      <c r="D28" s="574">
        <v>2042</v>
      </c>
    </row>
    <row r="29" spans="4:4" x14ac:dyDescent="0.2">
      <c r="D29" s="574">
        <v>2043</v>
      </c>
    </row>
    <row r="30" spans="4:4" x14ac:dyDescent="0.2">
      <c r="D30" s="574">
        <v>2044</v>
      </c>
    </row>
    <row r="31" spans="4:4" x14ac:dyDescent="0.2">
      <c r="D31" s="574">
        <v>2045</v>
      </c>
    </row>
    <row r="32" spans="4:4" x14ac:dyDescent="0.2">
      <c r="D32" s="574">
        <v>2046</v>
      </c>
    </row>
    <row r="33" spans="4:4" x14ac:dyDescent="0.2">
      <c r="D33" s="574">
        <v>2047</v>
      </c>
    </row>
    <row r="34" spans="4:4" x14ac:dyDescent="0.2">
      <c r="D34" s="574">
        <v>2048</v>
      </c>
    </row>
    <row r="35" spans="4:4" x14ac:dyDescent="0.2">
      <c r="D35" s="574">
        <v>2049</v>
      </c>
    </row>
    <row r="36" spans="4:4" x14ac:dyDescent="0.2">
      <c r="D36" s="574">
        <v>2050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D32"/>
  <sheetViews>
    <sheetView zoomScaleNormal="100" workbookViewId="0">
      <selection activeCell="B45" sqref="B45"/>
    </sheetView>
  </sheetViews>
  <sheetFormatPr defaultRowHeight="13.5" customHeight="1" x14ac:dyDescent="0.2"/>
  <cols>
    <col min="1" max="1" width="7" style="376" customWidth="1"/>
    <col min="2" max="2" width="130.5703125" style="774" customWidth="1"/>
    <col min="3" max="3" width="8" style="376" customWidth="1"/>
    <col min="4" max="4" width="5" style="377" customWidth="1"/>
    <col min="5" max="16384" width="9.140625" style="377"/>
  </cols>
  <sheetData>
    <row r="1" spans="1:4" s="375" customFormat="1" ht="13.5" customHeight="1" x14ac:dyDescent="0.2">
      <c r="A1" s="374" t="s">
        <v>500</v>
      </c>
      <c r="B1" s="375" t="s">
        <v>503</v>
      </c>
      <c r="C1" s="374" t="s">
        <v>501</v>
      </c>
    </row>
    <row r="2" spans="1:4" ht="13.5" customHeight="1" x14ac:dyDescent="0.2">
      <c r="A2" s="376">
        <v>1</v>
      </c>
      <c r="B2" s="377" t="s">
        <v>857</v>
      </c>
      <c r="C2" s="376" t="str">
        <f>IF(Assets!F75=(Liabilities!E49+(Capital!F17+Capital!F31)),"TRUE","FALSE")</f>
        <v>TRUE</v>
      </c>
    </row>
    <row r="3" spans="1:4" ht="8.25" customHeight="1" x14ac:dyDescent="0.2"/>
    <row r="4" spans="1:4" ht="13.5" customHeight="1" x14ac:dyDescent="0.2">
      <c r="A4" s="376">
        <v>2</v>
      </c>
      <c r="B4" s="377" t="s">
        <v>858</v>
      </c>
      <c r="C4" s="376" t="str">
        <f>IF((Liabilities!C30='Foreign Currency'!D13), "TRUE","FALSE")</f>
        <v>TRUE</v>
      </c>
    </row>
    <row r="5" spans="1:4" ht="8.25" customHeight="1" x14ac:dyDescent="0.2"/>
    <row r="6" spans="1:4" ht="13.5" customHeight="1" x14ac:dyDescent="0.2">
      <c r="A6" s="376">
        <v>3</v>
      </c>
      <c r="B6" s="377" t="s">
        <v>859</v>
      </c>
      <c r="C6" s="376" t="str">
        <f>IF((Liabilities!D30=('Foreign Currency'!D31-'Foreign Currency'!D13)), "TRUE", "FALSE")</f>
        <v>TRUE</v>
      </c>
    </row>
    <row r="7" spans="1:4" ht="8.25" customHeight="1" x14ac:dyDescent="0.2"/>
    <row r="8" spans="1:4" ht="13.5" customHeight="1" x14ac:dyDescent="0.2">
      <c r="A8" s="376">
        <v>4</v>
      </c>
      <c r="B8" s="377" t="s">
        <v>507</v>
      </c>
      <c r="C8" s="396" t="str">
        <f>IF(('Maturity Analysis'!G16='Off Balance Sheet'!$G$30+'Off Balance Sheet'!$H$30), "TRUE", "FALSE")</f>
        <v>TRUE</v>
      </c>
    </row>
    <row r="9" spans="1:4" ht="8.25" customHeight="1" x14ac:dyDescent="0.2"/>
    <row r="10" spans="1:4" ht="13.5" customHeight="1" x14ac:dyDescent="0.2">
      <c r="A10" s="376">
        <v>5</v>
      </c>
      <c r="B10" s="377" t="s">
        <v>860</v>
      </c>
      <c r="C10" s="396" t="str">
        <f>IF(('Maturity Analysis'!G20=(Liabilities!E49+Capital!F17+Capital!F31+'Off Balance Sheet'!$G$30+'Off Balance Sheet'!$H$30)), "TRUE", "FALSE")</f>
        <v>TRUE</v>
      </c>
    </row>
    <row r="11" spans="1:4" ht="8.25" customHeight="1" x14ac:dyDescent="0.2">
      <c r="D11" s="378"/>
    </row>
    <row r="12" spans="1:4" ht="13.5" customHeight="1" x14ac:dyDescent="0.2">
      <c r="A12" s="376">
        <v>6</v>
      </c>
      <c r="B12" s="377" t="s">
        <v>502</v>
      </c>
      <c r="C12" s="376" t="str">
        <f>IF(('Maturity Analysis'!G40=Assets!F75), "TRUE", "FALSE")</f>
        <v>TRUE</v>
      </c>
    </row>
    <row r="13" spans="1:4" ht="8.25" customHeight="1" x14ac:dyDescent="0.2"/>
    <row r="14" spans="1:4" ht="13.5" customHeight="1" x14ac:dyDescent="0.2">
      <c r="A14" s="376">
        <v>7</v>
      </c>
      <c r="B14" s="377" t="s">
        <v>504</v>
      </c>
      <c r="C14" s="396" t="str">
        <f>IF((Assets!F6='On Balance Sheet 2'!$F$43), "TRUE", "FALSE")</f>
        <v>TRUE</v>
      </c>
    </row>
    <row r="15" spans="1:4" ht="8.25" customHeight="1" x14ac:dyDescent="0.2"/>
    <row r="16" spans="1:4" ht="13.5" customHeight="1" x14ac:dyDescent="0.2">
      <c r="A16" s="376">
        <v>8</v>
      </c>
      <c r="B16" s="377" t="s">
        <v>505</v>
      </c>
      <c r="C16" s="396" t="str">
        <f>IF((Assets!F7='On Balance Sheet 2'!$F$44), "TRUE", "FALSE")</f>
        <v>TRUE</v>
      </c>
    </row>
    <row r="17" spans="1:3" ht="8.25" customHeight="1" x14ac:dyDescent="0.2"/>
    <row r="18" spans="1:3" ht="13.5" customHeight="1" x14ac:dyDescent="0.2">
      <c r="A18" s="376">
        <v>9</v>
      </c>
      <c r="B18" s="377" t="s">
        <v>506</v>
      </c>
      <c r="C18" s="396" t="str">
        <f>IF((Assets!F8='On Balance Sheet 2'!$F$45), "TRUE", "FALSE")</f>
        <v>TRUE</v>
      </c>
    </row>
    <row r="19" spans="1:3" ht="8.25" customHeight="1" x14ac:dyDescent="0.2"/>
    <row r="20" spans="1:3" ht="13.5" customHeight="1" x14ac:dyDescent="0.2">
      <c r="A20" s="376">
        <v>10</v>
      </c>
      <c r="B20" s="377" t="s">
        <v>892</v>
      </c>
      <c r="C20" s="396" t="str">
        <f>IF((Assets!F39='On Balance Sheet 2'!$F$51), "TRUE", "FALSE")</f>
        <v>TRUE</v>
      </c>
    </row>
    <row r="21" spans="1:3" ht="8.25" customHeight="1" x14ac:dyDescent="0.2"/>
    <row r="22" spans="1:3" ht="13.5" customHeight="1" x14ac:dyDescent="0.2">
      <c r="A22" s="376">
        <v>11</v>
      </c>
      <c r="B22" s="377" t="s">
        <v>889</v>
      </c>
      <c r="C22" s="396" t="str">
        <f>IF((Assets!F43='On Balance Sheet 2'!$F$57), "TRUE", "FALSE")</f>
        <v>TRUE</v>
      </c>
    </row>
    <row r="23" spans="1:3" ht="8.25" customHeight="1" x14ac:dyDescent="0.2"/>
    <row r="24" spans="1:3" ht="13.5" customHeight="1" x14ac:dyDescent="0.2">
      <c r="A24" s="376">
        <v>12</v>
      </c>
      <c r="B24" s="377" t="s">
        <v>863</v>
      </c>
      <c r="C24" s="396" t="str">
        <f>IF(Capital!F27 &gt; (ICG!$F$28*0.0125), "FALSE","TRUE")</f>
        <v>TRUE</v>
      </c>
    </row>
    <row r="25" spans="1:3" ht="8.25" customHeight="1" x14ac:dyDescent="0.2"/>
    <row r="26" spans="1:3" ht="13.5" customHeight="1" x14ac:dyDescent="0.2">
      <c r="A26" s="376">
        <v>13</v>
      </c>
      <c r="B26" s="377" t="s">
        <v>895</v>
      </c>
      <c r="C26" s="396" t="str">
        <f>IF((ICG!F33&gt;ICG!E33), "TRUE", "FALSE")</f>
        <v>FALSE</v>
      </c>
    </row>
    <row r="27" spans="1:3" ht="8.25" customHeight="1" x14ac:dyDescent="0.2"/>
    <row r="28" spans="1:3" ht="13.5" customHeight="1" x14ac:dyDescent="0.2">
      <c r="A28" s="376">
        <v>14</v>
      </c>
      <c r="B28" s="377" t="s">
        <v>896</v>
      </c>
      <c r="C28" s="396" t="e">
        <f>IF((ICG!F37&gt;ICG!F38), "TRUE", "FALSE")</f>
        <v>#DIV/0!</v>
      </c>
    </row>
    <row r="29" spans="1:3" ht="8.25" customHeight="1" x14ac:dyDescent="0.2"/>
    <row r="30" spans="1:3" ht="13.5" customHeight="1" x14ac:dyDescent="0.2">
      <c r="A30" s="376">
        <v>15</v>
      </c>
      <c r="B30" s="377" t="s">
        <v>893</v>
      </c>
      <c r="C30" s="396" t="e">
        <f>IF('Maturity Adjusted'!M46 &lt; 0%,"FALSE", "TRUE")</f>
        <v>#DIV/0!</v>
      </c>
    </row>
    <row r="31" spans="1:3" ht="8.25" customHeight="1" x14ac:dyDescent="0.2"/>
    <row r="32" spans="1:3" ht="13.5" customHeight="1" x14ac:dyDescent="0.2">
      <c r="A32" s="376">
        <v>16</v>
      </c>
      <c r="B32" s="377" t="s">
        <v>894</v>
      </c>
      <c r="C32" s="396" t="e">
        <f>IF('Maturity Adjusted'!O46 &lt; -5%,"FALSE", "TRUE")</f>
        <v>#DIV/0!</v>
      </c>
    </row>
  </sheetData>
  <sheetProtection password="C69C" sheet="1" objects="1" scenarios="1"/>
  <phoneticPr fontId="12" type="noConversion"/>
  <conditionalFormatting sqref="C13 C15 C17 C19 C11 C9 C5 C7 C3 C1 C33:C65536">
    <cfRule type="cellIs" dxfId="19" priority="28" stopIfTrue="1" operator="equal">
      <formula>FALSE</formula>
    </cfRule>
  </conditionalFormatting>
  <conditionalFormatting sqref="C20 C12 C14 C16 C18 C10 C8 C4 C6 C2 C22">
    <cfRule type="cellIs" dxfId="18" priority="29" stopIfTrue="1" operator="equal">
      <formula>"FALSE"</formula>
    </cfRule>
    <cfRule type="cellIs" dxfId="17" priority="30" stopIfTrue="1" operator="equal">
      <formula>"TRUE"</formula>
    </cfRule>
  </conditionalFormatting>
  <conditionalFormatting sqref="C23">
    <cfRule type="cellIs" dxfId="16" priority="27" stopIfTrue="1" operator="equal">
      <formula>FALSE</formula>
    </cfRule>
  </conditionalFormatting>
  <conditionalFormatting sqref="C24">
    <cfRule type="cellIs" dxfId="15" priority="23" stopIfTrue="1" operator="equal">
      <formula>"FALSE"</formula>
    </cfRule>
    <cfRule type="cellIs" dxfId="14" priority="24" stopIfTrue="1" operator="equal">
      <formula>"TRUE"</formula>
    </cfRule>
  </conditionalFormatting>
  <conditionalFormatting sqref="C21">
    <cfRule type="cellIs" dxfId="13" priority="21" stopIfTrue="1" operator="equal">
      <formula>FALSE</formula>
    </cfRule>
  </conditionalFormatting>
  <conditionalFormatting sqref="C25">
    <cfRule type="cellIs" dxfId="12" priority="20" stopIfTrue="1" operator="equal">
      <formula>FALSE</formula>
    </cfRule>
  </conditionalFormatting>
  <conditionalFormatting sqref="C27">
    <cfRule type="cellIs" dxfId="11" priority="19" stopIfTrue="1" operator="equal">
      <formula>FALSE</formula>
    </cfRule>
  </conditionalFormatting>
  <conditionalFormatting sqref="C29">
    <cfRule type="cellIs" dxfId="10" priority="18" stopIfTrue="1" operator="equal">
      <formula>FALSE</formula>
    </cfRule>
  </conditionalFormatting>
  <conditionalFormatting sqref="C31">
    <cfRule type="cellIs" dxfId="9" priority="17" stopIfTrue="1" operator="equal">
      <formula>FALSE</formula>
    </cfRule>
  </conditionalFormatting>
  <conditionalFormatting sqref="C26">
    <cfRule type="cellIs" dxfId="8" priority="7" stopIfTrue="1" operator="equal">
      <formula>"FALSE"</formula>
    </cfRule>
    <cfRule type="cellIs" dxfId="7" priority="8" stopIfTrue="1" operator="equal">
      <formula>"TRUE"</formula>
    </cfRule>
  </conditionalFormatting>
  <conditionalFormatting sqref="C28">
    <cfRule type="cellIs" dxfId="6" priority="5" stopIfTrue="1" operator="equal">
      <formula>"FALSE"</formula>
    </cfRule>
    <cfRule type="cellIs" dxfId="5" priority="6" stopIfTrue="1" operator="equal">
      <formula>"TRUE"</formula>
    </cfRule>
  </conditionalFormatting>
  <conditionalFormatting sqref="C30">
    <cfRule type="cellIs" dxfId="4" priority="3" stopIfTrue="1" operator="equal">
      <formula>"FALSE"</formula>
    </cfRule>
    <cfRule type="cellIs" dxfId="3" priority="4" stopIfTrue="1" operator="equal">
      <formula>"TRUE"</formula>
    </cfRule>
  </conditionalFormatting>
  <conditionalFormatting sqref="C32">
    <cfRule type="cellIs" dxfId="2" priority="1" stopIfTrue="1" operator="equal">
      <formula>"FALSE"</formula>
    </cfRule>
    <cfRule type="cellIs" dxfId="1" priority="2" stopIfTrue="1" operator="equal">
      <formula>"TRUE"</formula>
    </cfRule>
  </conditionalFormatting>
  <pageMargins left="0.55118110236220474" right="0.55118110236220474" top="0.59055118110236227" bottom="0.59055118110236227" header="0.51181102362204722" footer="0.51181102362204722"/>
  <pageSetup paperSize="9" scale="94" orientation="landscape" r:id="rId1"/>
  <headerFooter alignWithMargins="0"/>
  <ignoredErrors>
    <ignoredError sqref="C8:C13 C15:C19 C20:C22 C14 C23 C25 C27 C29 C31" unlockedFormula="1"/>
    <ignoredError sqref="C24" evalError="1" unlockedFormula="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tabColor rgb="FF00B0F0"/>
    <pageSetUpPr fitToPage="1"/>
  </sheetPr>
  <dimension ref="A1:N33"/>
  <sheetViews>
    <sheetView workbookViewId="0">
      <selection activeCell="N23" sqref="N23"/>
    </sheetView>
  </sheetViews>
  <sheetFormatPr defaultRowHeight="12.75" x14ac:dyDescent="0.2"/>
  <cols>
    <col min="1" max="2" width="2.28515625" customWidth="1"/>
    <col min="3" max="3" width="6" style="474" customWidth="1"/>
    <col min="4" max="4" width="5.28515625" customWidth="1"/>
    <col min="5" max="5" width="34.7109375" customWidth="1"/>
    <col min="6" max="6" width="12.28515625" style="475" customWidth="1"/>
    <col min="7" max="7" width="12.7109375" style="475" customWidth="1"/>
    <col min="8" max="8" width="7.7109375" style="475" customWidth="1"/>
    <col min="9" max="9" width="12.28515625" style="475" customWidth="1"/>
    <col min="10" max="10" width="2.28515625" customWidth="1"/>
  </cols>
  <sheetData>
    <row r="1" spans="1:14" s="114" customFormat="1" x14ac:dyDescent="0.2">
      <c r="A1" s="430"/>
      <c r="B1" s="431"/>
      <c r="C1" s="432"/>
      <c r="D1" s="888"/>
      <c r="E1" s="888"/>
      <c r="F1" s="433"/>
      <c r="G1" s="433"/>
      <c r="H1" s="433"/>
      <c r="I1" s="433"/>
      <c r="J1" s="434"/>
      <c r="N1" s="435">
        <v>18</v>
      </c>
    </row>
    <row r="2" spans="1:14" s="114" customFormat="1" x14ac:dyDescent="0.2">
      <c r="A2" s="436"/>
      <c r="B2" s="437"/>
      <c r="C2" s="438" t="s">
        <v>763</v>
      </c>
      <c r="D2" s="790"/>
      <c r="E2" s="790"/>
      <c r="F2" s="892"/>
      <c r="G2" s="892"/>
      <c r="H2" s="439"/>
      <c r="I2" s="439"/>
      <c r="J2" s="440"/>
    </row>
    <row r="3" spans="1:14" s="114" customFormat="1" x14ac:dyDescent="0.2">
      <c r="A3" s="436"/>
      <c r="B3" s="437"/>
      <c r="C3" s="437"/>
      <c r="D3" s="889"/>
      <c r="E3" s="889"/>
      <c r="F3" s="439"/>
      <c r="G3" s="439"/>
      <c r="H3" s="439"/>
      <c r="I3" s="439"/>
      <c r="J3" s="440"/>
    </row>
    <row r="4" spans="1:14" x14ac:dyDescent="0.2">
      <c r="A4" s="257"/>
      <c r="B4" s="250"/>
      <c r="C4" s="250"/>
      <c r="D4" s="890" t="s">
        <v>533</v>
      </c>
      <c r="E4" s="890"/>
      <c r="F4" s="891"/>
      <c r="G4" s="441"/>
      <c r="H4" s="441"/>
      <c r="I4" s="441"/>
      <c r="J4" s="252"/>
    </row>
    <row r="5" spans="1:14" x14ac:dyDescent="0.2">
      <c r="A5" s="257"/>
      <c r="B5" s="310"/>
      <c r="C5" s="310"/>
      <c r="D5" s="891"/>
      <c r="E5" s="891"/>
      <c r="F5" s="441"/>
      <c r="G5" s="441"/>
      <c r="H5" s="441"/>
      <c r="I5" s="441"/>
      <c r="J5" s="262"/>
    </row>
    <row r="6" spans="1:14" ht="38.25" x14ac:dyDescent="0.2">
      <c r="A6" s="257"/>
      <c r="B6" s="442"/>
      <c r="C6" s="26" t="s">
        <v>24</v>
      </c>
      <c r="D6" s="26" t="s">
        <v>534</v>
      </c>
      <c r="E6" s="125"/>
      <c r="F6" s="443" t="s">
        <v>50</v>
      </c>
      <c r="G6" s="443" t="s">
        <v>535</v>
      </c>
      <c r="H6" s="443" t="s">
        <v>536</v>
      </c>
      <c r="I6" s="443" t="s">
        <v>537</v>
      </c>
      <c r="J6" s="444"/>
    </row>
    <row r="7" spans="1:14" x14ac:dyDescent="0.2">
      <c r="A7" s="257"/>
      <c r="B7" s="282"/>
      <c r="C7" s="268" t="s">
        <v>74</v>
      </c>
      <c r="D7" s="887" t="s">
        <v>538</v>
      </c>
      <c r="E7" s="887"/>
      <c r="F7" s="445"/>
      <c r="G7" s="446"/>
      <c r="H7" s="446"/>
      <c r="I7" s="447">
        <v>0</v>
      </c>
      <c r="J7" s="252"/>
    </row>
    <row r="8" spans="1:14" x14ac:dyDescent="0.2">
      <c r="A8" s="257"/>
      <c r="B8" s="265"/>
      <c r="C8" s="310" t="s">
        <v>75</v>
      </c>
      <c r="D8" s="893" t="s">
        <v>921</v>
      </c>
      <c r="E8" s="894"/>
      <c r="F8" s="448"/>
      <c r="G8" s="448"/>
      <c r="H8" s="449">
        <v>0</v>
      </c>
      <c r="I8" s="449">
        <f>G8*H8/100</f>
        <v>0</v>
      </c>
      <c r="J8" s="450"/>
    </row>
    <row r="9" spans="1:14" x14ac:dyDescent="0.2">
      <c r="A9" s="257"/>
      <c r="B9" s="265"/>
      <c r="C9" s="267" t="s">
        <v>76</v>
      </c>
      <c r="D9" s="267" t="s">
        <v>539</v>
      </c>
      <c r="E9" s="267"/>
      <c r="F9" s="451"/>
      <c r="G9" s="452"/>
      <c r="H9" s="446"/>
      <c r="I9" s="453"/>
      <c r="J9" s="262"/>
    </row>
    <row r="10" spans="1:14" x14ac:dyDescent="0.2">
      <c r="A10" s="257"/>
      <c r="B10" s="265"/>
      <c r="C10" s="310" t="s">
        <v>540</v>
      </c>
      <c r="D10" s="310"/>
      <c r="E10" s="311" t="s">
        <v>541</v>
      </c>
      <c r="F10" s="454"/>
      <c r="G10" s="454"/>
      <c r="H10" s="455">
        <v>0</v>
      </c>
      <c r="I10" s="455">
        <f t="shared" ref="I10:I15" si="0">G10*H10/100</f>
        <v>0</v>
      </c>
      <c r="J10" s="450"/>
    </row>
    <row r="11" spans="1:14" x14ac:dyDescent="0.2">
      <c r="A11" s="257"/>
      <c r="B11" s="265"/>
      <c r="C11" s="267" t="s">
        <v>542</v>
      </c>
      <c r="D11" s="267"/>
      <c r="E11" s="456" t="s">
        <v>543</v>
      </c>
      <c r="F11" s="457"/>
      <c r="G11" s="457"/>
      <c r="H11" s="458">
        <v>20</v>
      </c>
      <c r="I11" s="459">
        <f t="shared" si="0"/>
        <v>0</v>
      </c>
      <c r="J11" s="450"/>
    </row>
    <row r="12" spans="1:14" x14ac:dyDescent="0.2">
      <c r="A12" s="257"/>
      <c r="B12" s="265"/>
      <c r="C12" s="267" t="s">
        <v>544</v>
      </c>
      <c r="D12" s="267"/>
      <c r="E12" s="456" t="s">
        <v>545</v>
      </c>
      <c r="F12" s="457"/>
      <c r="G12" s="457"/>
      <c r="H12" s="458">
        <v>50</v>
      </c>
      <c r="I12" s="459">
        <f t="shared" si="0"/>
        <v>0</v>
      </c>
      <c r="J12" s="450"/>
    </row>
    <row r="13" spans="1:14" x14ac:dyDescent="0.2">
      <c r="A13" s="257"/>
      <c r="B13" s="265"/>
      <c r="C13" s="267" t="s">
        <v>546</v>
      </c>
      <c r="D13" s="267"/>
      <c r="E13" s="456" t="s">
        <v>547</v>
      </c>
      <c r="F13" s="457"/>
      <c r="G13" s="457"/>
      <c r="H13" s="458">
        <v>100</v>
      </c>
      <c r="I13" s="459">
        <f t="shared" si="0"/>
        <v>0</v>
      </c>
      <c r="J13" s="450"/>
    </row>
    <row r="14" spans="1:14" x14ac:dyDescent="0.2">
      <c r="A14" s="257"/>
      <c r="B14" s="265"/>
      <c r="C14" s="267" t="s">
        <v>548</v>
      </c>
      <c r="D14" s="267"/>
      <c r="E14" s="456" t="s">
        <v>549</v>
      </c>
      <c r="F14" s="457"/>
      <c r="G14" s="457"/>
      <c r="H14" s="458">
        <v>150</v>
      </c>
      <c r="I14" s="459">
        <f t="shared" si="0"/>
        <v>0</v>
      </c>
      <c r="J14" s="450"/>
    </row>
    <row r="15" spans="1:14" ht="21" customHeight="1" thickBot="1" x14ac:dyDescent="0.25">
      <c r="A15" s="257"/>
      <c r="B15" s="284"/>
      <c r="C15" s="310" t="s">
        <v>77</v>
      </c>
      <c r="D15" s="895" t="s">
        <v>550</v>
      </c>
      <c r="E15" s="896"/>
      <c r="F15" s="457"/>
      <c r="G15" s="457"/>
      <c r="H15" s="460">
        <v>0</v>
      </c>
      <c r="I15" s="459">
        <f t="shared" si="0"/>
        <v>0</v>
      </c>
      <c r="J15" s="450"/>
    </row>
    <row r="16" spans="1:14" s="23" customFormat="1" ht="20.25" customHeight="1" thickBot="1" x14ac:dyDescent="0.25">
      <c r="A16" s="257"/>
      <c r="B16" s="26"/>
      <c r="C16" s="10"/>
      <c r="D16" s="10"/>
      <c r="E16" s="10" t="s">
        <v>1</v>
      </c>
      <c r="F16" s="461">
        <f>SUM(F8:F15)</f>
        <v>0</v>
      </c>
      <c r="G16" s="461">
        <f>SUM(G8:G15)</f>
        <v>0</v>
      </c>
      <c r="H16" s="462"/>
      <c r="I16" s="461">
        <f>SUM(I8:I15)</f>
        <v>0</v>
      </c>
      <c r="J16" s="450"/>
    </row>
    <row r="17" spans="1:10" x14ac:dyDescent="0.2">
      <c r="A17" s="257"/>
      <c r="B17" s="282"/>
      <c r="C17" s="268" t="s">
        <v>79</v>
      </c>
      <c r="D17" s="887" t="s">
        <v>551</v>
      </c>
      <c r="E17" s="887"/>
      <c r="F17" s="463"/>
      <c r="G17" s="464"/>
      <c r="H17" s="464"/>
      <c r="I17" s="465">
        <v>0</v>
      </c>
      <c r="J17" s="262"/>
    </row>
    <row r="18" spans="1:10" x14ac:dyDescent="0.2">
      <c r="A18" s="257"/>
      <c r="B18" s="265"/>
      <c r="C18" s="310" t="s">
        <v>80</v>
      </c>
      <c r="D18" s="893" t="s">
        <v>922</v>
      </c>
      <c r="E18" s="894"/>
      <c r="F18" s="448"/>
      <c r="G18" s="448"/>
      <c r="H18" s="449">
        <v>100</v>
      </c>
      <c r="I18" s="449">
        <f>G18*H18/100</f>
        <v>0</v>
      </c>
      <c r="J18" s="450"/>
    </row>
    <row r="19" spans="1:10" x14ac:dyDescent="0.2">
      <c r="A19" s="257"/>
      <c r="B19" s="265"/>
      <c r="C19" s="267" t="s">
        <v>81</v>
      </c>
      <c r="D19" s="267" t="s">
        <v>552</v>
      </c>
      <c r="E19" s="267"/>
      <c r="F19" s="451"/>
      <c r="G19" s="452"/>
      <c r="H19" s="446"/>
      <c r="I19" s="453"/>
      <c r="J19" s="262"/>
    </row>
    <row r="20" spans="1:10" x14ac:dyDescent="0.2">
      <c r="A20" s="257"/>
      <c r="B20" s="265"/>
      <c r="C20" s="310" t="s">
        <v>553</v>
      </c>
      <c r="D20" s="310"/>
      <c r="E20" s="311" t="s">
        <v>541</v>
      </c>
      <c r="F20" s="454"/>
      <c r="G20" s="454"/>
      <c r="H20" s="455">
        <v>0</v>
      </c>
      <c r="I20" s="455">
        <f>G20*H20/100</f>
        <v>0</v>
      </c>
      <c r="J20" s="450"/>
    </row>
    <row r="21" spans="1:10" x14ac:dyDescent="0.2">
      <c r="A21" s="257"/>
      <c r="B21" s="265"/>
      <c r="C21" s="267" t="s">
        <v>554</v>
      </c>
      <c r="D21" s="267"/>
      <c r="E21" s="456" t="s">
        <v>543</v>
      </c>
      <c r="F21" s="454"/>
      <c r="G21" s="454"/>
      <c r="H21" s="458">
        <v>20</v>
      </c>
      <c r="I21" s="459">
        <f>G21*H21/100</f>
        <v>0</v>
      </c>
      <c r="J21" s="450"/>
    </row>
    <row r="22" spans="1:10" x14ac:dyDescent="0.2">
      <c r="A22" s="257"/>
      <c r="B22" s="265"/>
      <c r="C22" s="267" t="s">
        <v>555</v>
      </c>
      <c r="D22" s="267"/>
      <c r="E22" s="456" t="s">
        <v>545</v>
      </c>
      <c r="F22" s="454"/>
      <c r="G22" s="454"/>
      <c r="H22" s="458">
        <v>50</v>
      </c>
      <c r="I22" s="459">
        <f>G22*H22/100</f>
        <v>0</v>
      </c>
      <c r="J22" s="450"/>
    </row>
    <row r="23" spans="1:10" x14ac:dyDescent="0.2">
      <c r="A23" s="257"/>
      <c r="B23" s="265"/>
      <c r="C23" s="267" t="s">
        <v>556</v>
      </c>
      <c r="D23" s="267"/>
      <c r="E23" s="456" t="s">
        <v>547</v>
      </c>
      <c r="F23" s="454"/>
      <c r="G23" s="454"/>
      <c r="H23" s="458">
        <v>100</v>
      </c>
      <c r="I23" s="459">
        <f>G23*H23/100</f>
        <v>0</v>
      </c>
      <c r="J23" s="450"/>
    </row>
    <row r="24" spans="1:10" ht="13.5" thickBot="1" x14ac:dyDescent="0.25">
      <c r="A24" s="257"/>
      <c r="B24" s="284"/>
      <c r="C24" s="310" t="s">
        <v>557</v>
      </c>
      <c r="D24" s="310"/>
      <c r="E24" s="311" t="s">
        <v>549</v>
      </c>
      <c r="F24" s="454"/>
      <c r="G24" s="454"/>
      <c r="H24" s="460">
        <v>150</v>
      </c>
      <c r="I24" s="466">
        <f>G24*H24/100</f>
        <v>0</v>
      </c>
      <c r="J24" s="450"/>
    </row>
    <row r="25" spans="1:10" s="23" customFormat="1" ht="20.25" customHeight="1" thickBot="1" x14ac:dyDescent="0.25">
      <c r="A25" s="257"/>
      <c r="B25" s="26"/>
      <c r="C25" s="10"/>
      <c r="D25" s="10"/>
      <c r="E25" s="10" t="s">
        <v>1</v>
      </c>
      <c r="F25" s="461">
        <f>SUM(F18:F24)</f>
        <v>0</v>
      </c>
      <c r="G25" s="461">
        <f>SUM(G18:G24)</f>
        <v>0</v>
      </c>
      <c r="H25" s="462"/>
      <c r="I25" s="461">
        <f>SUM(I18:I24)</f>
        <v>0</v>
      </c>
      <c r="J25" s="450"/>
    </row>
    <row r="26" spans="1:10" x14ac:dyDescent="0.2">
      <c r="A26" s="257"/>
      <c r="B26" s="282"/>
      <c r="C26" s="268" t="s">
        <v>55</v>
      </c>
      <c r="D26" s="887" t="s">
        <v>558</v>
      </c>
      <c r="E26" s="887"/>
      <c r="F26" s="463"/>
      <c r="G26" s="464"/>
      <c r="H26" s="464"/>
      <c r="I26" s="465">
        <v>0</v>
      </c>
      <c r="J26" s="262"/>
    </row>
    <row r="27" spans="1:10" x14ac:dyDescent="0.2">
      <c r="A27" s="257"/>
      <c r="B27" s="265"/>
      <c r="C27" s="310" t="s">
        <v>56</v>
      </c>
      <c r="D27" s="310"/>
      <c r="E27" s="311" t="s">
        <v>543</v>
      </c>
      <c r="F27" s="454"/>
      <c r="G27" s="454"/>
      <c r="H27" s="455">
        <v>20</v>
      </c>
      <c r="I27" s="455">
        <f>G27*H27/100</f>
        <v>0</v>
      </c>
      <c r="J27" s="450"/>
    </row>
    <row r="28" spans="1:10" x14ac:dyDescent="0.2">
      <c r="A28" s="257"/>
      <c r="B28" s="265"/>
      <c r="C28" s="267" t="s">
        <v>58</v>
      </c>
      <c r="D28" s="267"/>
      <c r="E28" s="456" t="s">
        <v>545</v>
      </c>
      <c r="F28" s="454"/>
      <c r="G28" s="454"/>
      <c r="H28" s="458">
        <v>50</v>
      </c>
      <c r="I28" s="459">
        <f>G28*H28/100</f>
        <v>0</v>
      </c>
      <c r="J28" s="450"/>
    </row>
    <row r="29" spans="1:10" x14ac:dyDescent="0.2">
      <c r="A29" s="257"/>
      <c r="B29" s="265"/>
      <c r="C29" s="267" t="s">
        <v>60</v>
      </c>
      <c r="D29" s="267"/>
      <c r="E29" s="456" t="s">
        <v>547</v>
      </c>
      <c r="F29" s="457"/>
      <c r="G29" s="299"/>
      <c r="H29" s="458">
        <v>100</v>
      </c>
      <c r="I29" s="459">
        <f>G29*H29/100</f>
        <v>0</v>
      </c>
      <c r="J29" s="450"/>
    </row>
    <row r="30" spans="1:10" ht="13.5" thickBot="1" x14ac:dyDescent="0.25">
      <c r="A30" s="257"/>
      <c r="B30" s="284"/>
      <c r="C30" s="310" t="s">
        <v>62</v>
      </c>
      <c r="D30" s="310"/>
      <c r="E30" s="311" t="s">
        <v>549</v>
      </c>
      <c r="F30" s="467"/>
      <c r="G30" s="468"/>
      <c r="H30" s="460">
        <v>150</v>
      </c>
      <c r="I30" s="466">
        <f>G30*H30/100</f>
        <v>0</v>
      </c>
      <c r="J30" s="450"/>
    </row>
    <row r="31" spans="1:10" s="23" customFormat="1" ht="20.25" customHeight="1" thickBot="1" x14ac:dyDescent="0.25">
      <c r="A31" s="257"/>
      <c r="B31" s="469"/>
      <c r="C31" s="10"/>
      <c r="D31" s="10"/>
      <c r="E31" s="10" t="s">
        <v>1</v>
      </c>
      <c r="F31" s="461">
        <f>SUM(F27:F30)</f>
        <v>0</v>
      </c>
      <c r="G31" s="461">
        <f>SUM(G27:G30)</f>
        <v>0</v>
      </c>
      <c r="H31" s="462"/>
      <c r="I31" s="461">
        <f>SUM(I27:I30)</f>
        <v>0</v>
      </c>
      <c r="J31" s="450"/>
    </row>
    <row r="32" spans="1:10" x14ac:dyDescent="0.2">
      <c r="A32" s="257"/>
      <c r="B32" s="219"/>
      <c r="C32" s="219"/>
      <c r="D32" s="219"/>
      <c r="E32" s="219"/>
      <c r="F32" s="441"/>
      <c r="G32" s="441"/>
      <c r="H32" s="441"/>
      <c r="I32" s="441"/>
      <c r="J32" s="252"/>
    </row>
    <row r="33" spans="1:10" ht="13.5" thickBot="1" x14ac:dyDescent="0.25">
      <c r="A33" s="470"/>
      <c r="B33" s="471"/>
      <c r="C33" s="471"/>
      <c r="D33" s="471"/>
      <c r="E33" s="471"/>
      <c r="F33" s="472"/>
      <c r="G33" s="472"/>
      <c r="H33" s="472"/>
      <c r="I33" s="472"/>
      <c r="J33" s="473"/>
    </row>
  </sheetData>
  <mergeCells count="11">
    <mergeCell ref="D26:E26"/>
    <mergeCell ref="D1:E1"/>
    <mergeCell ref="D3:E3"/>
    <mergeCell ref="D4:F4"/>
    <mergeCell ref="D5:E5"/>
    <mergeCell ref="D7:E7"/>
    <mergeCell ref="F2:G2"/>
    <mergeCell ref="D8:E8"/>
    <mergeCell ref="D15:E15"/>
    <mergeCell ref="D17:E17"/>
    <mergeCell ref="D18:E18"/>
  </mergeCells>
  <dataValidations count="1">
    <dataValidation type="whole" allowBlank="1" showInputMessage="1" showErrorMessage="1" sqref="F8:G30">
      <formula1>-100000000</formula1>
      <formula2>100000000</formula2>
    </dataValidation>
  </dataValidations>
  <pageMargins left="0.70866141732283472" right="0.70866141732283472" top="0.74803149606299213" bottom="0.74803149606299213" header="0.31496062992125984" footer="0.31496062992125984"/>
  <pageSetup paperSize="9" scale="89"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00B0F0"/>
    <pageSetUpPr fitToPage="1"/>
  </sheetPr>
  <dimension ref="A1:J59"/>
  <sheetViews>
    <sheetView workbookViewId="0">
      <selection activeCell="I2" sqref="I2"/>
    </sheetView>
  </sheetViews>
  <sheetFormatPr defaultRowHeight="12.75" x14ac:dyDescent="0.2"/>
  <cols>
    <col min="1" max="1" width="2" style="3" customWidth="1"/>
    <col min="2" max="2" width="2.28515625" style="1" customWidth="1"/>
    <col min="3" max="3" width="7" style="3" bestFit="1" customWidth="1"/>
    <col min="4" max="4" width="5" style="1" customWidth="1"/>
    <col min="5" max="5" width="37.42578125" style="1" customWidth="1"/>
    <col min="6" max="7" width="13.140625" style="505" customWidth="1"/>
    <col min="8" max="8" width="7.7109375" style="505" customWidth="1"/>
    <col min="9" max="9" width="11" style="505" customWidth="1"/>
    <col min="10" max="10" width="2.28515625" style="3" customWidth="1"/>
    <col min="11" max="16384" width="9.140625" style="1"/>
  </cols>
  <sheetData>
    <row r="1" spans="1:10" x14ac:dyDescent="0.2">
      <c r="A1" s="30"/>
      <c r="B1" s="28"/>
      <c r="C1" s="28"/>
      <c r="D1" s="28"/>
      <c r="E1" s="28"/>
      <c r="F1" s="476"/>
      <c r="G1" s="476"/>
      <c r="H1" s="476"/>
      <c r="I1" s="476"/>
      <c r="J1" s="477"/>
    </row>
    <row r="2" spans="1:10" x14ac:dyDescent="0.2">
      <c r="A2" s="17"/>
      <c r="B2" s="7"/>
      <c r="C2" s="9" t="s">
        <v>763</v>
      </c>
      <c r="D2" s="7"/>
      <c r="E2" s="892"/>
      <c r="F2" s="892"/>
      <c r="G2" s="124"/>
      <c r="H2" s="124"/>
      <c r="I2" s="124"/>
      <c r="J2" s="478"/>
    </row>
    <row r="3" spans="1:10" x14ac:dyDescent="0.2">
      <c r="A3" s="17"/>
      <c r="B3" s="7"/>
      <c r="C3" s="7"/>
      <c r="D3" s="7"/>
      <c r="E3" s="7"/>
      <c r="F3" s="124"/>
      <c r="G3" s="124"/>
      <c r="H3" s="124"/>
      <c r="I3" s="124"/>
      <c r="J3" s="478"/>
    </row>
    <row r="4" spans="1:10" x14ac:dyDescent="0.2">
      <c r="A4" s="13"/>
      <c r="B4" s="9"/>
      <c r="C4" s="9"/>
      <c r="D4" s="9" t="s">
        <v>533</v>
      </c>
      <c r="E4" s="9"/>
      <c r="F4" s="7"/>
      <c r="G4" s="124"/>
      <c r="H4" s="124"/>
      <c r="I4" s="124"/>
      <c r="J4" s="479"/>
    </row>
    <row r="5" spans="1:10" x14ac:dyDescent="0.2">
      <c r="A5" s="17"/>
      <c r="B5" s="7"/>
      <c r="C5" s="7"/>
      <c r="D5" s="7"/>
      <c r="E5" s="7"/>
      <c r="F5" s="124"/>
      <c r="G5" s="124"/>
      <c r="H5" s="124"/>
      <c r="I5" s="124"/>
      <c r="J5" s="478"/>
    </row>
    <row r="6" spans="1:10" ht="38.25" x14ac:dyDescent="0.2">
      <c r="A6" s="11"/>
      <c r="B6" s="480"/>
      <c r="C6" s="26" t="s">
        <v>24</v>
      </c>
      <c r="D6" s="26" t="s">
        <v>534</v>
      </c>
      <c r="E6" s="125"/>
      <c r="F6" s="38" t="s">
        <v>50</v>
      </c>
      <c r="G6" s="38" t="s">
        <v>535</v>
      </c>
      <c r="H6" s="38" t="s">
        <v>536</v>
      </c>
      <c r="I6" s="38" t="s">
        <v>537</v>
      </c>
      <c r="J6" s="481"/>
    </row>
    <row r="7" spans="1:10" x14ac:dyDescent="0.2">
      <c r="A7" s="13"/>
      <c r="B7" s="482"/>
      <c r="C7" s="20" t="s">
        <v>69</v>
      </c>
      <c r="D7" s="20" t="s">
        <v>559</v>
      </c>
      <c r="E7" s="483"/>
      <c r="F7" s="445"/>
      <c r="G7" s="446"/>
      <c r="H7" s="446"/>
      <c r="I7" s="453"/>
      <c r="J7" s="479"/>
    </row>
    <row r="8" spans="1:10" x14ac:dyDescent="0.2">
      <c r="A8" s="13"/>
      <c r="B8" s="482"/>
      <c r="C8" s="20" t="s">
        <v>70</v>
      </c>
      <c r="D8" s="20" t="s">
        <v>560</v>
      </c>
      <c r="E8" s="483"/>
      <c r="F8" s="445"/>
      <c r="G8" s="446"/>
      <c r="H8" s="446"/>
      <c r="I8" s="453"/>
      <c r="J8" s="479"/>
    </row>
    <row r="9" spans="1:10" x14ac:dyDescent="0.2">
      <c r="A9" s="17"/>
      <c r="B9" s="40"/>
      <c r="C9" s="16" t="s">
        <v>137</v>
      </c>
      <c r="D9" s="16" t="s">
        <v>561</v>
      </c>
      <c r="E9" s="50"/>
      <c r="F9" s="484"/>
      <c r="G9" s="485"/>
      <c r="H9" s="485"/>
      <c r="I9" s="486"/>
      <c r="J9" s="478"/>
    </row>
    <row r="10" spans="1:10" x14ac:dyDescent="0.2">
      <c r="A10" s="17"/>
      <c r="B10" s="40"/>
      <c r="C10" s="16" t="s">
        <v>562</v>
      </c>
      <c r="D10" s="16"/>
      <c r="E10" s="50" t="s">
        <v>543</v>
      </c>
      <c r="F10" s="448"/>
      <c r="G10" s="299"/>
      <c r="H10" s="449">
        <v>20</v>
      </c>
      <c r="I10" s="455">
        <f>G10*H10/100</f>
        <v>0</v>
      </c>
      <c r="J10" s="487"/>
    </row>
    <row r="11" spans="1:10" x14ac:dyDescent="0.2">
      <c r="A11" s="17"/>
      <c r="B11" s="40"/>
      <c r="C11" s="25" t="s">
        <v>563</v>
      </c>
      <c r="D11" s="25"/>
      <c r="E11" s="53" t="s">
        <v>545</v>
      </c>
      <c r="F11" s="299"/>
      <c r="G11" s="299"/>
      <c r="H11" s="459">
        <v>50</v>
      </c>
      <c r="I11" s="459">
        <f>G11*H11/100</f>
        <v>0</v>
      </c>
      <c r="J11" s="487"/>
    </row>
    <row r="12" spans="1:10" x14ac:dyDescent="0.2">
      <c r="A12" s="17"/>
      <c r="B12" s="40"/>
      <c r="C12" s="25" t="s">
        <v>564</v>
      </c>
      <c r="D12" s="25"/>
      <c r="E12" s="53" t="s">
        <v>547</v>
      </c>
      <c r="F12" s="299"/>
      <c r="G12" s="299"/>
      <c r="H12" s="459">
        <v>100</v>
      </c>
      <c r="I12" s="459">
        <f>G12*H12/100</f>
        <v>0</v>
      </c>
      <c r="J12" s="487"/>
    </row>
    <row r="13" spans="1:10" x14ac:dyDescent="0.2">
      <c r="A13" s="17"/>
      <c r="B13" s="40"/>
      <c r="C13" s="25" t="s">
        <v>565</v>
      </c>
      <c r="D13" s="25"/>
      <c r="E13" s="53" t="s">
        <v>549</v>
      </c>
      <c r="F13" s="299"/>
      <c r="G13" s="299"/>
      <c r="H13" s="459">
        <v>150</v>
      </c>
      <c r="I13" s="459">
        <f>G13*H13/100</f>
        <v>0</v>
      </c>
      <c r="J13" s="487"/>
    </row>
    <row r="14" spans="1:10" x14ac:dyDescent="0.2">
      <c r="A14" s="17"/>
      <c r="B14" s="40"/>
      <c r="C14" s="25" t="s">
        <v>138</v>
      </c>
      <c r="D14" s="25" t="s">
        <v>566</v>
      </c>
      <c r="E14" s="53"/>
      <c r="F14" s="445"/>
      <c r="G14" s="446"/>
      <c r="H14" s="446"/>
      <c r="I14" s="453"/>
      <c r="J14" s="487"/>
    </row>
    <row r="15" spans="1:10" x14ac:dyDescent="0.2">
      <c r="A15" s="17"/>
      <c r="B15" s="40"/>
      <c r="C15" s="16" t="s">
        <v>567</v>
      </c>
      <c r="D15" s="16"/>
      <c r="E15" s="50" t="s">
        <v>543</v>
      </c>
      <c r="F15" s="448"/>
      <c r="G15" s="299"/>
      <c r="H15" s="449">
        <v>20</v>
      </c>
      <c r="I15" s="459">
        <f>G15*H15/100</f>
        <v>0</v>
      </c>
      <c r="J15" s="487"/>
    </row>
    <row r="16" spans="1:10" x14ac:dyDescent="0.2">
      <c r="A16" s="17"/>
      <c r="B16" s="40"/>
      <c r="C16" s="25" t="s">
        <v>568</v>
      </c>
      <c r="D16" s="25"/>
      <c r="E16" s="53" t="s">
        <v>545</v>
      </c>
      <c r="F16" s="299"/>
      <c r="G16" s="299"/>
      <c r="H16" s="459">
        <v>50</v>
      </c>
      <c r="I16" s="459">
        <f>G16*H16/100</f>
        <v>0</v>
      </c>
      <c r="J16" s="487"/>
    </row>
    <row r="17" spans="1:10" x14ac:dyDescent="0.2">
      <c r="A17" s="17"/>
      <c r="B17" s="40"/>
      <c r="C17" s="25" t="s">
        <v>569</v>
      </c>
      <c r="D17" s="25"/>
      <c r="E17" s="53" t="s">
        <v>547</v>
      </c>
      <c r="F17" s="299"/>
      <c r="G17" s="299"/>
      <c r="H17" s="459">
        <v>100</v>
      </c>
      <c r="I17" s="459">
        <f>G17*H17/100</f>
        <v>0</v>
      </c>
      <c r="J17" s="487"/>
    </row>
    <row r="18" spans="1:10" x14ac:dyDescent="0.2">
      <c r="A18" s="17"/>
      <c r="B18" s="72"/>
      <c r="C18" s="16" t="s">
        <v>570</v>
      </c>
      <c r="D18" s="16"/>
      <c r="E18" s="50" t="s">
        <v>549</v>
      </c>
      <c r="F18" s="299"/>
      <c r="G18" s="299"/>
      <c r="H18" s="459">
        <v>150</v>
      </c>
      <c r="I18" s="459">
        <f>G18*H18/100</f>
        <v>0</v>
      </c>
      <c r="J18" s="487"/>
    </row>
    <row r="19" spans="1:10" s="23" customFormat="1" ht="19.5" customHeight="1" thickBot="1" x14ac:dyDescent="0.25">
      <c r="A19" s="11"/>
      <c r="B19" s="10"/>
      <c r="C19" s="10"/>
      <c r="D19" s="10"/>
      <c r="E19" s="10" t="s">
        <v>1</v>
      </c>
      <c r="F19" s="488">
        <f>SUM(F10:F18)</f>
        <v>0</v>
      </c>
      <c r="G19" s="488">
        <f>SUM(G10:G18)</f>
        <v>0</v>
      </c>
      <c r="H19" s="489"/>
      <c r="I19" s="490">
        <f>SUM(I10:I18)</f>
        <v>0</v>
      </c>
      <c r="J19" s="279"/>
    </row>
    <row r="20" spans="1:10" x14ac:dyDescent="0.2">
      <c r="A20" s="13"/>
      <c r="B20" s="491"/>
      <c r="C20" s="20" t="s">
        <v>71</v>
      </c>
      <c r="D20" s="20" t="s">
        <v>571</v>
      </c>
      <c r="E20" s="483"/>
      <c r="F20" s="445"/>
      <c r="G20" s="446"/>
      <c r="H20" s="446"/>
      <c r="I20" s="453"/>
      <c r="J20" s="479"/>
    </row>
    <row r="21" spans="1:10" x14ac:dyDescent="0.2">
      <c r="A21" s="17"/>
      <c r="B21" s="40"/>
      <c r="C21" s="16" t="s">
        <v>141</v>
      </c>
      <c r="D21" s="16" t="s">
        <v>561</v>
      </c>
      <c r="E21" s="50"/>
      <c r="F21" s="484"/>
      <c r="G21" s="485"/>
      <c r="H21" s="485"/>
      <c r="I21" s="486"/>
      <c r="J21" s="478"/>
    </row>
    <row r="22" spans="1:10" x14ac:dyDescent="0.2">
      <c r="A22" s="17"/>
      <c r="B22" s="40"/>
      <c r="C22" s="16" t="s">
        <v>572</v>
      </c>
      <c r="D22" s="16"/>
      <c r="E22" s="50" t="s">
        <v>543</v>
      </c>
      <c r="F22" s="492"/>
      <c r="G22" s="299"/>
      <c r="H22" s="449">
        <v>20</v>
      </c>
      <c r="I22" s="455">
        <f>G22*H22/100</f>
        <v>0</v>
      </c>
      <c r="J22" s="487"/>
    </row>
    <row r="23" spans="1:10" x14ac:dyDescent="0.2">
      <c r="A23" s="17"/>
      <c r="B23" s="40"/>
      <c r="C23" s="25" t="s">
        <v>573</v>
      </c>
      <c r="D23" s="25"/>
      <c r="E23" s="53" t="s">
        <v>545</v>
      </c>
      <c r="F23" s="493"/>
      <c r="G23" s="299"/>
      <c r="H23" s="459">
        <v>50</v>
      </c>
      <c r="I23" s="459">
        <f>G23*H23/100</f>
        <v>0</v>
      </c>
      <c r="J23" s="487"/>
    </row>
    <row r="24" spans="1:10" x14ac:dyDescent="0.2">
      <c r="A24" s="17"/>
      <c r="B24" s="40"/>
      <c r="C24" s="25" t="s">
        <v>574</v>
      </c>
      <c r="D24" s="25"/>
      <c r="E24" s="53" t="s">
        <v>547</v>
      </c>
      <c r="F24" s="493"/>
      <c r="G24" s="299"/>
      <c r="H24" s="459">
        <v>100</v>
      </c>
      <c r="I24" s="459">
        <f>G24*H24/100</f>
        <v>0</v>
      </c>
      <c r="J24" s="487"/>
    </row>
    <row r="25" spans="1:10" x14ac:dyDescent="0.2">
      <c r="A25" s="17"/>
      <c r="B25" s="40"/>
      <c r="C25" s="25" t="s">
        <v>575</v>
      </c>
      <c r="D25" s="25"/>
      <c r="E25" s="53" t="s">
        <v>549</v>
      </c>
      <c r="F25" s="493"/>
      <c r="G25" s="299"/>
      <c r="H25" s="459">
        <v>150</v>
      </c>
      <c r="I25" s="459">
        <f>G25*H25/100</f>
        <v>0</v>
      </c>
      <c r="J25" s="487"/>
    </row>
    <row r="26" spans="1:10" x14ac:dyDescent="0.2">
      <c r="A26" s="17"/>
      <c r="B26" s="40"/>
      <c r="C26" s="25" t="s">
        <v>142</v>
      </c>
      <c r="D26" s="25" t="s">
        <v>566</v>
      </c>
      <c r="E26" s="53"/>
      <c r="F26" s="445"/>
      <c r="G26" s="446"/>
      <c r="H26" s="446"/>
      <c r="I26" s="453"/>
      <c r="J26" s="487"/>
    </row>
    <row r="27" spans="1:10" x14ac:dyDescent="0.2">
      <c r="A27" s="17"/>
      <c r="B27" s="40"/>
      <c r="C27" s="16" t="s">
        <v>576</v>
      </c>
      <c r="D27" s="16"/>
      <c r="E27" s="50" t="s">
        <v>543</v>
      </c>
      <c r="F27" s="492"/>
      <c r="G27" s="494"/>
      <c r="H27" s="449">
        <v>20</v>
      </c>
      <c r="I27" s="459">
        <f>G27*H27/100</f>
        <v>0</v>
      </c>
      <c r="J27" s="487"/>
    </row>
    <row r="28" spans="1:10" x14ac:dyDescent="0.2">
      <c r="A28" s="17"/>
      <c r="B28" s="40"/>
      <c r="C28" s="25" t="s">
        <v>577</v>
      </c>
      <c r="D28" s="25"/>
      <c r="E28" s="53" t="s">
        <v>545</v>
      </c>
      <c r="F28" s="493"/>
      <c r="G28" s="299"/>
      <c r="H28" s="459">
        <v>50</v>
      </c>
      <c r="I28" s="459">
        <f>G28*H28/100</f>
        <v>0</v>
      </c>
      <c r="J28" s="487"/>
    </row>
    <row r="29" spans="1:10" x14ac:dyDescent="0.2">
      <c r="A29" s="17"/>
      <c r="B29" s="40"/>
      <c r="C29" s="25" t="s">
        <v>578</v>
      </c>
      <c r="D29" s="25"/>
      <c r="E29" s="53" t="s">
        <v>547</v>
      </c>
      <c r="F29" s="493"/>
      <c r="G29" s="299"/>
      <c r="H29" s="459">
        <v>100</v>
      </c>
      <c r="I29" s="459">
        <f>G29*H29/100</f>
        <v>0</v>
      </c>
      <c r="J29" s="487"/>
    </row>
    <row r="30" spans="1:10" ht="13.5" thickBot="1" x14ac:dyDescent="0.25">
      <c r="A30" s="17"/>
      <c r="B30" s="72"/>
      <c r="C30" s="16" t="s">
        <v>579</v>
      </c>
      <c r="D30" s="16"/>
      <c r="E30" s="50" t="s">
        <v>549</v>
      </c>
      <c r="F30" s="493"/>
      <c r="G30" s="468"/>
      <c r="H30" s="466">
        <v>150</v>
      </c>
      <c r="I30" s="466">
        <f>G30*H30/100</f>
        <v>0</v>
      </c>
      <c r="J30" s="487"/>
    </row>
    <row r="31" spans="1:10" s="23" customFormat="1" ht="19.5" customHeight="1" thickBot="1" x14ac:dyDescent="0.25">
      <c r="A31" s="11"/>
      <c r="B31" s="10"/>
      <c r="C31" s="10"/>
      <c r="D31" s="10"/>
      <c r="E31" s="10" t="s">
        <v>1</v>
      </c>
      <c r="F31" s="10"/>
      <c r="G31" s="495">
        <f>SUM(G22:G30)</f>
        <v>0</v>
      </c>
      <c r="H31" s="496"/>
      <c r="I31" s="497">
        <f>SUM(I22:I30)</f>
        <v>0</v>
      </c>
      <c r="J31" s="279"/>
    </row>
    <row r="32" spans="1:10" s="23" customFormat="1" ht="9.75" customHeight="1" thickBot="1" x14ac:dyDescent="0.25">
      <c r="A32" s="11"/>
      <c r="B32" s="10"/>
      <c r="C32" s="10"/>
      <c r="D32" s="10"/>
      <c r="E32" s="10"/>
      <c r="F32" s="10"/>
      <c r="G32" s="498"/>
      <c r="H32" s="498"/>
      <c r="I32" s="498"/>
      <c r="J32" s="279"/>
    </row>
    <row r="33" spans="1:10" s="23" customFormat="1" ht="19.5" customHeight="1" thickBot="1" x14ac:dyDescent="0.25">
      <c r="A33" s="11"/>
      <c r="B33" s="499"/>
      <c r="C33" s="500" t="s">
        <v>69</v>
      </c>
      <c r="D33" s="500" t="s">
        <v>559</v>
      </c>
      <c r="E33" s="500"/>
      <c r="F33" s="501">
        <f>F19+F31</f>
        <v>0</v>
      </c>
      <c r="G33" s="501">
        <f>G19+G31</f>
        <v>0</v>
      </c>
      <c r="H33" s="496"/>
      <c r="I33" s="497">
        <f>I19+I31</f>
        <v>0</v>
      </c>
      <c r="J33" s="279"/>
    </row>
    <row r="34" spans="1:10" s="23" customFormat="1" ht="9" customHeight="1" x14ac:dyDescent="0.2">
      <c r="A34" s="11"/>
      <c r="B34" s="10"/>
      <c r="C34" s="10"/>
      <c r="D34" s="10"/>
      <c r="E34" s="10"/>
      <c r="F34" s="498"/>
      <c r="G34" s="498"/>
      <c r="H34" s="498"/>
      <c r="I34" s="498"/>
      <c r="J34" s="279"/>
    </row>
    <row r="35" spans="1:10" x14ac:dyDescent="0.2">
      <c r="A35" s="13"/>
      <c r="B35" s="258"/>
      <c r="C35" s="20" t="s">
        <v>235</v>
      </c>
      <c r="D35" s="20" t="s">
        <v>580</v>
      </c>
      <c r="E35" s="483"/>
      <c r="F35" s="445"/>
      <c r="G35" s="446"/>
      <c r="H35" s="446"/>
      <c r="I35" s="453"/>
      <c r="J35" s="502"/>
    </row>
    <row r="36" spans="1:10" x14ac:dyDescent="0.2">
      <c r="A36" s="17"/>
      <c r="B36" s="40"/>
      <c r="C36" s="16" t="s">
        <v>146</v>
      </c>
      <c r="D36" s="16"/>
      <c r="E36" s="50" t="s">
        <v>543</v>
      </c>
      <c r="F36" s="448"/>
      <c r="G36" s="494"/>
      <c r="H36" s="449">
        <v>20</v>
      </c>
      <c r="I36" s="455">
        <f>G36*H36/100</f>
        <v>0</v>
      </c>
      <c r="J36" s="487"/>
    </row>
    <row r="37" spans="1:10" x14ac:dyDescent="0.2">
      <c r="A37" s="17"/>
      <c r="B37" s="40"/>
      <c r="C37" s="25" t="s">
        <v>150</v>
      </c>
      <c r="D37" s="25"/>
      <c r="E37" s="53" t="s">
        <v>545</v>
      </c>
      <c r="F37" s="299"/>
      <c r="G37" s="299"/>
      <c r="H37" s="459">
        <v>50</v>
      </c>
      <c r="I37" s="459">
        <f>G37*H37/100</f>
        <v>0</v>
      </c>
      <c r="J37" s="487"/>
    </row>
    <row r="38" spans="1:10" x14ac:dyDescent="0.2">
      <c r="A38" s="17"/>
      <c r="B38" s="40"/>
      <c r="C38" s="25" t="s">
        <v>208</v>
      </c>
      <c r="D38" s="25"/>
      <c r="E38" s="53" t="s">
        <v>547</v>
      </c>
      <c r="F38" s="299"/>
      <c r="G38" s="299"/>
      <c r="H38" s="459">
        <v>100</v>
      </c>
      <c r="I38" s="459">
        <f>G38*H38/100</f>
        <v>0</v>
      </c>
      <c r="J38" s="487"/>
    </row>
    <row r="39" spans="1:10" x14ac:dyDescent="0.2">
      <c r="A39" s="17"/>
      <c r="B39" s="40"/>
      <c r="C39" s="25" t="s">
        <v>209</v>
      </c>
      <c r="D39" s="25"/>
      <c r="E39" s="53" t="s">
        <v>549</v>
      </c>
      <c r="F39" s="299"/>
      <c r="G39" s="299"/>
      <c r="H39" s="459">
        <v>150</v>
      </c>
      <c r="I39" s="459">
        <f>G39*H39/100</f>
        <v>0</v>
      </c>
      <c r="J39" s="487"/>
    </row>
    <row r="40" spans="1:10" x14ac:dyDescent="0.2">
      <c r="A40" s="17"/>
      <c r="B40" s="72"/>
      <c r="C40" s="25" t="s">
        <v>168</v>
      </c>
      <c r="D40" s="25"/>
      <c r="E40" s="53" t="s">
        <v>581</v>
      </c>
      <c r="F40" s="299"/>
      <c r="G40" s="299"/>
      <c r="H40" s="459">
        <v>350</v>
      </c>
      <c r="I40" s="459">
        <f>G40*H40/100</f>
        <v>0</v>
      </c>
      <c r="J40" s="487"/>
    </row>
    <row r="41" spans="1:10" s="23" customFormat="1" ht="20.25" customHeight="1" thickBot="1" x14ac:dyDescent="0.25">
      <c r="A41" s="11"/>
      <c r="B41" s="10"/>
      <c r="C41" s="10"/>
      <c r="D41" s="10"/>
      <c r="E41" s="10" t="s">
        <v>1</v>
      </c>
      <c r="F41" s="488">
        <f>SUM(F36:F40)</f>
        <v>0</v>
      </c>
      <c r="G41" s="488">
        <f>SUM(G36:G40)</f>
        <v>0</v>
      </c>
      <c r="H41" s="489"/>
      <c r="I41" s="490">
        <f>SUM(I36:I40)</f>
        <v>0</v>
      </c>
      <c r="J41" s="279"/>
    </row>
    <row r="42" spans="1:10" x14ac:dyDescent="0.2">
      <c r="A42" s="13"/>
      <c r="B42" s="491"/>
      <c r="C42" s="20" t="s">
        <v>236</v>
      </c>
      <c r="D42" s="20" t="s">
        <v>22</v>
      </c>
      <c r="E42" s="483"/>
      <c r="F42" s="445"/>
      <c r="G42" s="446"/>
      <c r="H42" s="446"/>
      <c r="I42" s="453"/>
      <c r="J42" s="502"/>
    </row>
    <row r="43" spans="1:10" x14ac:dyDescent="0.2">
      <c r="A43" s="17"/>
      <c r="B43" s="40"/>
      <c r="C43" s="16" t="s">
        <v>203</v>
      </c>
      <c r="D43" s="16" t="s">
        <v>21</v>
      </c>
      <c r="E43" s="50"/>
      <c r="F43" s="448"/>
      <c r="G43" s="494"/>
      <c r="H43" s="449">
        <v>0</v>
      </c>
      <c r="I43" s="459">
        <f>G43*H43/100</f>
        <v>0</v>
      </c>
      <c r="J43" s="487"/>
    </row>
    <row r="44" spans="1:10" x14ac:dyDescent="0.2">
      <c r="A44" s="17"/>
      <c r="B44" s="40"/>
      <c r="C44" s="25" t="s">
        <v>204</v>
      </c>
      <c r="D44" s="25" t="s">
        <v>20</v>
      </c>
      <c r="E44" s="53"/>
      <c r="F44" s="299"/>
      <c r="G44" s="299"/>
      <c r="H44" s="459">
        <v>20</v>
      </c>
      <c r="I44" s="459">
        <f>G44*H44/100</f>
        <v>0</v>
      </c>
      <c r="J44" s="487"/>
    </row>
    <row r="45" spans="1:10" x14ac:dyDescent="0.2">
      <c r="A45" s="17"/>
      <c r="B45" s="40"/>
      <c r="C45" s="16" t="s">
        <v>205</v>
      </c>
      <c r="D45" s="16" t="s">
        <v>19</v>
      </c>
      <c r="E45" s="50"/>
      <c r="F45" s="468"/>
      <c r="G45" s="468"/>
      <c r="H45" s="466">
        <v>0</v>
      </c>
      <c r="I45" s="459">
        <f>G45*H45/100</f>
        <v>0</v>
      </c>
      <c r="J45" s="487"/>
    </row>
    <row r="46" spans="1:10" ht="13.5" thickBot="1" x14ac:dyDescent="0.25">
      <c r="A46" s="17"/>
      <c r="B46" s="72"/>
      <c r="C46" s="16" t="s">
        <v>582</v>
      </c>
      <c r="D46" s="16" t="s">
        <v>583</v>
      </c>
      <c r="E46" s="50"/>
      <c r="F46" s="261"/>
      <c r="G46" s="468"/>
      <c r="H46" s="466">
        <v>0</v>
      </c>
      <c r="I46" s="459">
        <f>G46*H46/100</f>
        <v>0</v>
      </c>
      <c r="J46" s="487"/>
    </row>
    <row r="47" spans="1:10" s="23" customFormat="1" ht="20.25" customHeight="1" thickBot="1" x14ac:dyDescent="0.25">
      <c r="A47" s="11"/>
      <c r="B47" s="10"/>
      <c r="C47" s="10"/>
      <c r="D47" s="10"/>
      <c r="E47" s="10" t="s">
        <v>1</v>
      </c>
      <c r="F47" s="461">
        <f>SUM(F43:F46)</f>
        <v>0</v>
      </c>
      <c r="G47" s="503">
        <f>SUM(G43:G46)</f>
        <v>0</v>
      </c>
      <c r="H47" s="496"/>
      <c r="I47" s="497">
        <f>SUM(I43:I46)</f>
        <v>0</v>
      </c>
      <c r="J47" s="279"/>
    </row>
    <row r="48" spans="1:10" x14ac:dyDescent="0.2">
      <c r="A48" s="13"/>
      <c r="B48" s="491"/>
      <c r="C48" s="20" t="s">
        <v>584</v>
      </c>
      <c r="D48" s="20" t="s">
        <v>585</v>
      </c>
      <c r="E48" s="483"/>
      <c r="F48" s="445"/>
      <c r="G48" s="446"/>
      <c r="H48" s="446"/>
      <c r="I48" s="453"/>
      <c r="J48" s="502"/>
    </row>
    <row r="49" spans="1:10" x14ac:dyDescent="0.2">
      <c r="A49" s="17"/>
      <c r="B49" s="40"/>
      <c r="C49" s="16" t="s">
        <v>237</v>
      </c>
      <c r="D49" s="16" t="s">
        <v>586</v>
      </c>
      <c r="E49" s="50"/>
      <c r="F49" s="448"/>
      <c r="G49" s="494"/>
      <c r="H49" s="449">
        <v>75</v>
      </c>
      <c r="I49" s="459">
        <f>G49*H49/100</f>
        <v>0</v>
      </c>
      <c r="J49" s="487"/>
    </row>
    <row r="50" spans="1:10" ht="13.5" thickBot="1" x14ac:dyDescent="0.25">
      <c r="A50" s="17"/>
      <c r="B50" s="72"/>
      <c r="C50" s="16" t="s">
        <v>238</v>
      </c>
      <c r="D50" s="16" t="s">
        <v>587</v>
      </c>
      <c r="E50" s="50"/>
      <c r="F50" s="468"/>
      <c r="G50" s="468"/>
      <c r="H50" s="466">
        <v>100</v>
      </c>
      <c r="I50" s="466">
        <f>G50*H50/100</f>
        <v>0</v>
      </c>
      <c r="J50" s="487"/>
    </row>
    <row r="51" spans="1:10" s="23" customFormat="1" ht="20.25" customHeight="1" thickBot="1" x14ac:dyDescent="0.25">
      <c r="A51" s="11"/>
      <c r="B51" s="10"/>
      <c r="C51" s="10"/>
      <c r="D51" s="10"/>
      <c r="E51" s="10" t="s">
        <v>1</v>
      </c>
      <c r="F51" s="461">
        <f>F49+F50</f>
        <v>0</v>
      </c>
      <c r="G51" s="461">
        <f>G49+G50</f>
        <v>0</v>
      </c>
      <c r="H51" s="496"/>
      <c r="I51" s="497">
        <f>I49+I50</f>
        <v>0</v>
      </c>
      <c r="J51" s="279"/>
    </row>
    <row r="52" spans="1:10" x14ac:dyDescent="0.2">
      <c r="A52" s="13"/>
      <c r="B52" s="491"/>
      <c r="C52" s="20" t="s">
        <v>588</v>
      </c>
      <c r="D52" s="20" t="s">
        <v>13</v>
      </c>
      <c r="E52" s="483"/>
      <c r="F52" s="445"/>
      <c r="G52" s="446"/>
      <c r="H52" s="446"/>
      <c r="I52" s="453"/>
      <c r="J52" s="502"/>
    </row>
    <row r="53" spans="1:10" x14ac:dyDescent="0.2">
      <c r="A53" s="17"/>
      <c r="B53" s="40"/>
      <c r="C53" s="16" t="s">
        <v>511</v>
      </c>
      <c r="D53" s="16"/>
      <c r="E53" s="50" t="s">
        <v>589</v>
      </c>
      <c r="F53" s="448"/>
      <c r="G53" s="494"/>
      <c r="H53" s="449">
        <v>35</v>
      </c>
      <c r="I53" s="459">
        <f>G53*H53/100</f>
        <v>0</v>
      </c>
      <c r="J53" s="487"/>
    </row>
    <row r="54" spans="1:10" x14ac:dyDescent="0.2">
      <c r="A54" s="17"/>
      <c r="B54" s="40"/>
      <c r="C54" s="16" t="s">
        <v>513</v>
      </c>
      <c r="D54" s="25"/>
      <c r="E54" s="53" t="s">
        <v>545</v>
      </c>
      <c r="F54" s="299"/>
      <c r="G54" s="299"/>
      <c r="H54" s="459">
        <v>50</v>
      </c>
      <c r="I54" s="459">
        <f>G54*H54/100</f>
        <v>0</v>
      </c>
      <c r="J54" s="487"/>
    </row>
    <row r="55" spans="1:10" x14ac:dyDescent="0.2">
      <c r="A55" s="17"/>
      <c r="B55" s="40"/>
      <c r="C55" s="16" t="s">
        <v>590</v>
      </c>
      <c r="D55" s="25"/>
      <c r="E55" s="53" t="s">
        <v>591</v>
      </c>
      <c r="F55" s="299"/>
      <c r="G55" s="299"/>
      <c r="H55" s="459">
        <v>75</v>
      </c>
      <c r="I55" s="459">
        <f>G55*H55/100</f>
        <v>0</v>
      </c>
      <c r="J55" s="487"/>
    </row>
    <row r="56" spans="1:10" ht="13.5" thickBot="1" x14ac:dyDescent="0.25">
      <c r="A56" s="17"/>
      <c r="B56" s="72"/>
      <c r="C56" s="16" t="s">
        <v>592</v>
      </c>
      <c r="D56" s="16"/>
      <c r="E56" s="50" t="s">
        <v>547</v>
      </c>
      <c r="F56" s="468"/>
      <c r="G56" s="468"/>
      <c r="H56" s="466">
        <v>100</v>
      </c>
      <c r="I56" s="466">
        <f>G56*H56/100</f>
        <v>0</v>
      </c>
      <c r="J56" s="487"/>
    </row>
    <row r="57" spans="1:10" s="23" customFormat="1" ht="20.25" customHeight="1" thickBot="1" x14ac:dyDescent="0.25">
      <c r="A57" s="11"/>
      <c r="B57" s="10"/>
      <c r="C57" s="10"/>
      <c r="D57" s="10"/>
      <c r="E57" s="10" t="s">
        <v>1</v>
      </c>
      <c r="F57" s="461">
        <f>SUM(F53:F56)</f>
        <v>0</v>
      </c>
      <c r="G57" s="461">
        <f>SUM(G53:G56)</f>
        <v>0</v>
      </c>
      <c r="H57" s="496"/>
      <c r="I57" s="497">
        <f>SUM(I53:I56)</f>
        <v>0</v>
      </c>
      <c r="J57" s="279"/>
    </row>
    <row r="58" spans="1:10" x14ac:dyDescent="0.2">
      <c r="A58" s="17"/>
      <c r="B58" s="7"/>
      <c r="C58" s="7"/>
      <c r="D58" s="7"/>
      <c r="E58" s="7"/>
      <c r="F58" s="124"/>
      <c r="G58" s="124"/>
      <c r="H58" s="124"/>
      <c r="I58" s="124"/>
      <c r="J58" s="478"/>
    </row>
    <row r="59" spans="1:10" ht="13.5" thickBot="1" x14ac:dyDescent="0.25">
      <c r="A59" s="6"/>
      <c r="B59" s="4"/>
      <c r="C59" s="4"/>
      <c r="D59" s="4"/>
      <c r="E59" s="4"/>
      <c r="F59" s="504"/>
      <c r="G59" s="504"/>
      <c r="H59" s="504"/>
      <c r="I59" s="504"/>
      <c r="J59" s="91"/>
    </row>
  </sheetData>
  <sheetProtection password="C69C" sheet="1" objects="1" scenarios="1"/>
  <mergeCells count="1">
    <mergeCell ref="E2:F2"/>
  </mergeCells>
  <dataValidations count="1">
    <dataValidation type="whole" allowBlank="1" showInputMessage="1" showErrorMessage="1" sqref="F10:G56">
      <formula1>-10000000</formula1>
      <formula2>100000000</formula2>
    </dataValidation>
  </dataValidations>
  <pageMargins left="0.70866141732283472" right="0.70866141732283472" top="0.74803149606299213" bottom="0.74803149606299213" header="0.31496062992125984" footer="0.31496062992125984"/>
  <pageSetup paperSize="9" scale="8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00B0F0"/>
    <pageSetUpPr fitToPage="1"/>
  </sheetPr>
  <dimension ref="A1:J43"/>
  <sheetViews>
    <sheetView workbookViewId="0">
      <selection activeCell="K22" sqref="K22"/>
    </sheetView>
  </sheetViews>
  <sheetFormatPr defaultRowHeight="12.75" x14ac:dyDescent="0.2"/>
  <cols>
    <col min="1" max="1" width="1.140625" style="3" customWidth="1"/>
    <col min="2" max="2" width="2.28515625" style="1" customWidth="1"/>
    <col min="3" max="3" width="5.140625" style="3" bestFit="1" customWidth="1"/>
    <col min="4" max="4" width="5" style="1" customWidth="1"/>
    <col min="5" max="5" width="44.28515625" style="1" customWidth="1"/>
    <col min="6" max="6" width="11.7109375" style="505" customWidth="1"/>
    <col min="7" max="7" width="12.28515625" style="505" customWidth="1"/>
    <col min="8" max="8" width="7.7109375" style="505" customWidth="1"/>
    <col min="9" max="9" width="11.28515625" style="505" customWidth="1"/>
    <col min="10" max="10" width="2.28515625" style="3" customWidth="1"/>
    <col min="11" max="16384" width="9.140625" style="1"/>
  </cols>
  <sheetData>
    <row r="1" spans="1:10" x14ac:dyDescent="0.2">
      <c r="A1" s="30"/>
      <c r="B1" s="28"/>
      <c r="C1" s="28"/>
      <c r="D1" s="28"/>
      <c r="E1" s="28"/>
      <c r="F1" s="476"/>
      <c r="G1" s="476"/>
      <c r="H1" s="476"/>
      <c r="I1" s="476"/>
      <c r="J1" s="477"/>
    </row>
    <row r="2" spans="1:10" x14ac:dyDescent="0.2">
      <c r="A2" s="13"/>
      <c r="B2" s="9" t="s">
        <v>763</v>
      </c>
      <c r="C2" s="9"/>
      <c r="D2" s="9"/>
      <c r="E2" s="892"/>
      <c r="F2" s="892"/>
      <c r="G2" s="124"/>
      <c r="H2" s="124"/>
      <c r="I2" s="124"/>
      <c r="J2" s="478"/>
    </row>
    <row r="3" spans="1:10" x14ac:dyDescent="0.2">
      <c r="A3" s="17"/>
      <c r="B3" s="7"/>
      <c r="C3" s="7"/>
      <c r="D3" s="7"/>
      <c r="E3" s="7"/>
      <c r="F3" s="124"/>
      <c r="G3" s="124"/>
      <c r="H3" s="124"/>
      <c r="I3" s="124"/>
      <c r="J3" s="478"/>
    </row>
    <row r="4" spans="1:10" x14ac:dyDescent="0.2">
      <c r="A4" s="13"/>
      <c r="B4" s="9"/>
      <c r="C4" s="9"/>
      <c r="D4" s="9" t="s">
        <v>533</v>
      </c>
      <c r="E4" s="9"/>
      <c r="F4" s="7"/>
      <c r="G4" s="124"/>
      <c r="H4" s="124"/>
      <c r="I4" s="124"/>
      <c r="J4" s="479"/>
    </row>
    <row r="5" spans="1:10" x14ac:dyDescent="0.2">
      <c r="A5" s="17"/>
      <c r="B5" s="7"/>
      <c r="C5" s="7"/>
      <c r="D5" s="7"/>
      <c r="E5" s="7"/>
      <c r="F5" s="124"/>
      <c r="G5" s="124"/>
      <c r="H5" s="124"/>
      <c r="I5" s="124"/>
      <c r="J5" s="478"/>
    </row>
    <row r="6" spans="1:10" ht="38.25" x14ac:dyDescent="0.2">
      <c r="A6" s="11"/>
      <c r="B6" s="442"/>
      <c r="C6" s="26" t="s">
        <v>24</v>
      </c>
      <c r="D6" s="26" t="s">
        <v>534</v>
      </c>
      <c r="E6" s="125"/>
      <c r="F6" s="506" t="s">
        <v>50</v>
      </c>
      <c r="G6" s="506" t="s">
        <v>535</v>
      </c>
      <c r="H6" s="506" t="s">
        <v>536</v>
      </c>
      <c r="I6" s="506" t="s">
        <v>537</v>
      </c>
      <c r="J6" s="481"/>
    </row>
    <row r="7" spans="1:10" x14ac:dyDescent="0.2">
      <c r="A7" s="13"/>
      <c r="B7" s="491"/>
      <c r="C7" s="20" t="s">
        <v>593</v>
      </c>
      <c r="D7" s="20" t="s">
        <v>594</v>
      </c>
      <c r="E7" s="483"/>
      <c r="F7" s="445"/>
      <c r="G7" s="446"/>
      <c r="H7" s="446"/>
      <c r="I7" s="453"/>
      <c r="J7" s="479"/>
    </row>
    <row r="8" spans="1:10" x14ac:dyDescent="0.2">
      <c r="A8" s="17"/>
      <c r="B8" s="40"/>
      <c r="C8" s="25" t="s">
        <v>595</v>
      </c>
      <c r="D8" s="25" t="s">
        <v>596</v>
      </c>
      <c r="E8" s="53"/>
      <c r="F8" s="463"/>
      <c r="G8" s="464"/>
      <c r="H8" s="464"/>
      <c r="I8" s="486"/>
      <c r="J8" s="478"/>
    </row>
    <row r="9" spans="1:10" x14ac:dyDescent="0.2">
      <c r="A9" s="17"/>
      <c r="B9" s="40"/>
      <c r="C9" s="16" t="s">
        <v>597</v>
      </c>
      <c r="D9" s="16"/>
      <c r="E9" s="50" t="s">
        <v>541</v>
      </c>
      <c r="F9" s="448"/>
      <c r="G9" s="494"/>
      <c r="H9" s="449">
        <v>0</v>
      </c>
      <c r="I9" s="455">
        <f t="shared" ref="I9:I17" si="0">G9*H9/100</f>
        <v>0</v>
      </c>
      <c r="J9" s="487"/>
    </row>
    <row r="10" spans="1:10" x14ac:dyDescent="0.2">
      <c r="A10" s="17"/>
      <c r="B10" s="40"/>
      <c r="C10" s="25" t="s">
        <v>598</v>
      </c>
      <c r="D10" s="25"/>
      <c r="E10" s="50" t="s">
        <v>543</v>
      </c>
      <c r="F10" s="468"/>
      <c r="G10" s="507"/>
      <c r="H10" s="466">
        <v>20</v>
      </c>
      <c r="I10" s="459">
        <f t="shared" si="0"/>
        <v>0</v>
      </c>
      <c r="J10" s="487"/>
    </row>
    <row r="11" spans="1:10" x14ac:dyDescent="0.2">
      <c r="A11" s="17"/>
      <c r="B11" s="40"/>
      <c r="C11" s="25" t="s">
        <v>599</v>
      </c>
      <c r="D11" s="25"/>
      <c r="E11" s="50" t="s">
        <v>589</v>
      </c>
      <c r="F11" s="468"/>
      <c r="G11" s="507"/>
      <c r="H11" s="466">
        <v>35</v>
      </c>
      <c r="I11" s="459">
        <f t="shared" si="0"/>
        <v>0</v>
      </c>
      <c r="J11" s="487"/>
    </row>
    <row r="12" spans="1:10" x14ac:dyDescent="0.2">
      <c r="A12" s="17"/>
      <c r="B12" s="40"/>
      <c r="C12" s="25" t="s">
        <v>600</v>
      </c>
      <c r="D12" s="25"/>
      <c r="E12" s="53" t="s">
        <v>545</v>
      </c>
      <c r="F12" s="468"/>
      <c r="G12" s="507"/>
      <c r="H12" s="466">
        <v>50</v>
      </c>
      <c r="I12" s="459">
        <f t="shared" si="0"/>
        <v>0</v>
      </c>
      <c r="J12" s="487"/>
    </row>
    <row r="13" spans="1:10" x14ac:dyDescent="0.2">
      <c r="A13" s="17"/>
      <c r="B13" s="40"/>
      <c r="C13" s="25" t="s">
        <v>601</v>
      </c>
      <c r="D13" s="25"/>
      <c r="E13" s="53" t="s">
        <v>591</v>
      </c>
      <c r="F13" s="468"/>
      <c r="G13" s="507"/>
      <c r="H13" s="466">
        <v>75</v>
      </c>
      <c r="I13" s="459">
        <f t="shared" si="0"/>
        <v>0</v>
      </c>
      <c r="J13" s="487"/>
    </row>
    <row r="14" spans="1:10" x14ac:dyDescent="0.2">
      <c r="A14" s="17"/>
      <c r="B14" s="40"/>
      <c r="C14" s="25" t="s">
        <v>602</v>
      </c>
      <c r="D14" s="25"/>
      <c r="E14" s="53" t="s">
        <v>547</v>
      </c>
      <c r="F14" s="468"/>
      <c r="G14" s="507"/>
      <c r="H14" s="466">
        <v>100</v>
      </c>
      <c r="I14" s="459">
        <f t="shared" si="0"/>
        <v>0</v>
      </c>
      <c r="J14" s="487"/>
    </row>
    <row r="15" spans="1:10" x14ac:dyDescent="0.2">
      <c r="A15" s="17"/>
      <c r="B15" s="40"/>
      <c r="C15" s="16" t="s">
        <v>603</v>
      </c>
      <c r="D15" s="16"/>
      <c r="E15" s="50" t="s">
        <v>549</v>
      </c>
      <c r="F15" s="468"/>
      <c r="G15" s="468"/>
      <c r="H15" s="466">
        <v>150</v>
      </c>
      <c r="I15" s="466">
        <f t="shared" si="0"/>
        <v>0</v>
      </c>
      <c r="J15" s="487"/>
    </row>
    <row r="16" spans="1:10" x14ac:dyDescent="0.2">
      <c r="A16" s="17"/>
      <c r="B16" s="40"/>
      <c r="C16" s="25" t="s">
        <v>604</v>
      </c>
      <c r="D16" s="25" t="s">
        <v>605</v>
      </c>
      <c r="E16" s="53"/>
      <c r="F16" s="445"/>
      <c r="G16" s="446"/>
      <c r="H16" s="446"/>
      <c r="I16" s="453"/>
      <c r="J16" s="487"/>
    </row>
    <row r="17" spans="1:10" x14ac:dyDescent="0.2">
      <c r="A17" s="17"/>
      <c r="B17" s="40"/>
      <c r="C17" s="16" t="s">
        <v>606</v>
      </c>
      <c r="D17" s="16"/>
      <c r="E17" s="50" t="s">
        <v>545</v>
      </c>
      <c r="F17" s="448"/>
      <c r="G17" s="494"/>
      <c r="H17" s="449">
        <v>50</v>
      </c>
      <c r="I17" s="455">
        <f t="shared" si="0"/>
        <v>0</v>
      </c>
      <c r="J17" s="487"/>
    </row>
    <row r="18" spans="1:10" x14ac:dyDescent="0.2">
      <c r="A18" s="17"/>
      <c r="B18" s="40"/>
      <c r="C18" s="16" t="s">
        <v>607</v>
      </c>
      <c r="D18" s="16"/>
      <c r="E18" s="50" t="s">
        <v>547</v>
      </c>
      <c r="F18" s="299"/>
      <c r="G18" s="299"/>
      <c r="H18" s="459">
        <v>100</v>
      </c>
      <c r="I18" s="459">
        <f>G18*H18/100</f>
        <v>0</v>
      </c>
      <c r="J18" s="487"/>
    </row>
    <row r="19" spans="1:10" ht="13.5" thickBot="1" x14ac:dyDescent="0.25">
      <c r="A19" s="17"/>
      <c r="B19" s="72"/>
      <c r="C19" s="25" t="s">
        <v>608</v>
      </c>
      <c r="D19" s="25"/>
      <c r="E19" s="50" t="s">
        <v>549</v>
      </c>
      <c r="F19" s="468"/>
      <c r="G19" s="508"/>
      <c r="H19" s="466">
        <v>150</v>
      </c>
      <c r="I19" s="466">
        <f>G19*H19/100</f>
        <v>0</v>
      </c>
      <c r="J19" s="487"/>
    </row>
    <row r="20" spans="1:10" s="23" customFormat="1" ht="20.25" customHeight="1" thickBot="1" x14ac:dyDescent="0.25">
      <c r="A20" s="11"/>
      <c r="B20" s="10"/>
      <c r="C20" s="10"/>
      <c r="D20" s="10"/>
      <c r="E20" s="10" t="s">
        <v>1</v>
      </c>
      <c r="F20" s="461">
        <f>SUM(F9:F19)</f>
        <v>0</v>
      </c>
      <c r="G20" s="461">
        <f>SUM(G9:G19)</f>
        <v>0</v>
      </c>
      <c r="H20" s="496"/>
      <c r="I20" s="461">
        <f>SUM(I9:I19)</f>
        <v>0</v>
      </c>
      <c r="J20" s="279"/>
    </row>
    <row r="21" spans="1:10" x14ac:dyDescent="0.2">
      <c r="A21" s="13"/>
      <c r="B21" s="491"/>
      <c r="C21" s="20" t="s">
        <v>609</v>
      </c>
      <c r="D21" s="20" t="s">
        <v>610</v>
      </c>
      <c r="E21" s="20"/>
      <c r="F21" s="463"/>
      <c r="G21" s="486"/>
      <c r="H21" s="7"/>
      <c r="I21" s="7"/>
      <c r="J21" s="478"/>
    </row>
    <row r="22" spans="1:10" x14ac:dyDescent="0.2">
      <c r="A22" s="17"/>
      <c r="B22" s="40"/>
      <c r="C22" s="16" t="s">
        <v>611</v>
      </c>
      <c r="D22" s="16" t="s">
        <v>132</v>
      </c>
      <c r="E22" s="50"/>
      <c r="F22" s="448"/>
      <c r="G22" s="454"/>
      <c r="H22" s="7"/>
      <c r="I22" s="7"/>
      <c r="J22" s="478"/>
    </row>
    <row r="23" spans="1:10" x14ac:dyDescent="0.2">
      <c r="A23" s="17"/>
      <c r="B23" s="40"/>
      <c r="C23" s="16" t="s">
        <v>612</v>
      </c>
      <c r="D23" s="16" t="s">
        <v>613</v>
      </c>
      <c r="E23" s="50"/>
      <c r="F23" s="468"/>
      <c r="G23" s="299"/>
      <c r="H23" s="7"/>
      <c r="I23" s="7"/>
      <c r="J23" s="478"/>
    </row>
    <row r="24" spans="1:10" x14ac:dyDescent="0.2">
      <c r="A24" s="17"/>
      <c r="B24" s="40"/>
      <c r="C24" s="16" t="s">
        <v>614</v>
      </c>
      <c r="D24" s="25" t="s">
        <v>615</v>
      </c>
      <c r="E24" s="53"/>
      <c r="F24" s="468"/>
      <c r="G24" s="299"/>
      <c r="H24" s="7"/>
      <c r="I24" s="7"/>
      <c r="J24" s="478"/>
    </row>
    <row r="25" spans="1:10" x14ac:dyDescent="0.2">
      <c r="A25" s="17"/>
      <c r="B25" s="40"/>
      <c r="C25" s="16" t="s">
        <v>616</v>
      </c>
      <c r="D25" s="25" t="s">
        <v>617</v>
      </c>
      <c r="E25" s="53"/>
      <c r="F25" s="468"/>
      <c r="G25" s="299"/>
      <c r="H25" s="7"/>
      <c r="I25" s="7"/>
      <c r="J25" s="478"/>
    </row>
    <row r="26" spans="1:10" x14ac:dyDescent="0.2">
      <c r="A26" s="17"/>
      <c r="B26" s="40"/>
      <c r="C26" s="16" t="s">
        <v>618</v>
      </c>
      <c r="D26" s="16" t="s">
        <v>133</v>
      </c>
      <c r="E26" s="50"/>
      <c r="F26" s="468"/>
      <c r="G26" s="299"/>
      <c r="H26" s="7"/>
      <c r="I26" s="7"/>
      <c r="J26" s="478"/>
    </row>
    <row r="27" spans="1:10" ht="13.5" thickBot="1" x14ac:dyDescent="0.25">
      <c r="A27" s="17"/>
      <c r="B27" s="72"/>
      <c r="C27" s="16" t="s">
        <v>619</v>
      </c>
      <c r="D27" s="16" t="s">
        <v>6</v>
      </c>
      <c r="E27" s="50"/>
      <c r="F27" s="468"/>
      <c r="G27" s="468"/>
      <c r="H27" s="7"/>
      <c r="I27" s="7"/>
      <c r="J27" s="478"/>
    </row>
    <row r="28" spans="1:10" s="23" customFormat="1" ht="20.25" customHeight="1" thickBot="1" x14ac:dyDescent="0.25">
      <c r="A28" s="11"/>
      <c r="B28" s="10"/>
      <c r="C28" s="10"/>
      <c r="D28" s="10"/>
      <c r="E28" s="10" t="s">
        <v>1</v>
      </c>
      <c r="F28" s="461">
        <f>SUM(F22:F27)</f>
        <v>0</v>
      </c>
      <c r="G28" s="461">
        <f>SUM(G22:G27)</f>
        <v>0</v>
      </c>
      <c r="H28" s="10"/>
      <c r="I28" s="10"/>
      <c r="J28" s="279"/>
    </row>
    <row r="29" spans="1:10" x14ac:dyDescent="0.2">
      <c r="A29" s="13"/>
      <c r="B29" s="491"/>
      <c r="C29" s="20" t="s">
        <v>620</v>
      </c>
      <c r="D29" s="20" t="s">
        <v>621</v>
      </c>
      <c r="E29" s="483"/>
      <c r="F29" s="463"/>
      <c r="G29" s="464"/>
      <c r="H29" s="446"/>
      <c r="I29" s="453"/>
      <c r="J29" s="479"/>
    </row>
    <row r="30" spans="1:10" x14ac:dyDescent="0.2">
      <c r="A30" s="17"/>
      <c r="B30" s="40"/>
      <c r="C30" s="16" t="s">
        <v>622</v>
      </c>
      <c r="D30" s="16" t="s">
        <v>623</v>
      </c>
      <c r="E30" s="50"/>
      <c r="F30" s="448"/>
      <c r="G30" s="494"/>
      <c r="H30" s="449">
        <v>100</v>
      </c>
      <c r="I30" s="455">
        <f>G30*H30/100</f>
        <v>0</v>
      </c>
      <c r="J30" s="487"/>
    </row>
    <row r="31" spans="1:10" x14ac:dyDescent="0.2">
      <c r="A31" s="17"/>
      <c r="B31" s="40"/>
      <c r="C31" s="25" t="s">
        <v>624</v>
      </c>
      <c r="D31" s="25" t="s">
        <v>625</v>
      </c>
      <c r="E31" s="53"/>
      <c r="F31" s="299"/>
      <c r="G31" s="299"/>
      <c r="H31" s="459">
        <v>100</v>
      </c>
      <c r="I31" s="459">
        <f>G31*H31/100</f>
        <v>0</v>
      </c>
      <c r="J31" s="487"/>
    </row>
    <row r="32" spans="1:10" x14ac:dyDescent="0.2">
      <c r="A32" s="17"/>
      <c r="B32" s="40"/>
      <c r="C32" s="25" t="s">
        <v>626</v>
      </c>
      <c r="D32" s="25" t="s">
        <v>627</v>
      </c>
      <c r="E32" s="53"/>
      <c r="F32" s="299"/>
      <c r="G32" s="299"/>
      <c r="H32" s="459">
        <v>150</v>
      </c>
      <c r="I32" s="459">
        <f>G32*H32/100</f>
        <v>0</v>
      </c>
      <c r="J32" s="487"/>
    </row>
    <row r="33" spans="1:10" x14ac:dyDescent="0.2">
      <c r="A33" s="17"/>
      <c r="B33" s="40"/>
      <c r="C33" s="25" t="s">
        <v>628</v>
      </c>
      <c r="D33" s="25" t="s">
        <v>629</v>
      </c>
      <c r="E33" s="25"/>
      <c r="F33" s="445"/>
      <c r="G33" s="446"/>
      <c r="H33" s="446"/>
      <c r="I33" s="453"/>
      <c r="J33" s="478"/>
    </row>
    <row r="34" spans="1:10" x14ac:dyDescent="0.2">
      <c r="A34" s="17"/>
      <c r="B34" s="40"/>
      <c r="C34" s="16" t="s">
        <v>630</v>
      </c>
      <c r="D34" s="16"/>
      <c r="E34" s="50" t="s">
        <v>541</v>
      </c>
      <c r="F34" s="448"/>
      <c r="G34" s="494"/>
      <c r="H34" s="449">
        <v>0</v>
      </c>
      <c r="I34" s="455">
        <f t="shared" ref="I34:I40" si="1">G34*H34/100</f>
        <v>0</v>
      </c>
      <c r="J34" s="487"/>
    </row>
    <row r="35" spans="1:10" x14ac:dyDescent="0.2">
      <c r="A35" s="17"/>
      <c r="B35" s="40"/>
      <c r="C35" s="25" t="s">
        <v>631</v>
      </c>
      <c r="D35" s="25"/>
      <c r="E35" s="50" t="s">
        <v>543</v>
      </c>
      <c r="F35" s="468"/>
      <c r="G35" s="507"/>
      <c r="H35" s="466">
        <v>20</v>
      </c>
      <c r="I35" s="459">
        <f t="shared" si="1"/>
        <v>0</v>
      </c>
      <c r="J35" s="487"/>
    </row>
    <row r="36" spans="1:10" x14ac:dyDescent="0.2">
      <c r="A36" s="17"/>
      <c r="B36" s="40"/>
      <c r="C36" s="25" t="s">
        <v>632</v>
      </c>
      <c r="D36" s="25"/>
      <c r="E36" s="50" t="s">
        <v>589</v>
      </c>
      <c r="F36" s="468"/>
      <c r="G36" s="507"/>
      <c r="H36" s="466">
        <v>35</v>
      </c>
      <c r="I36" s="459">
        <f t="shared" si="1"/>
        <v>0</v>
      </c>
      <c r="J36" s="487"/>
    </row>
    <row r="37" spans="1:10" x14ac:dyDescent="0.2">
      <c r="A37" s="17"/>
      <c r="B37" s="40"/>
      <c r="C37" s="25" t="s">
        <v>633</v>
      </c>
      <c r="D37" s="25"/>
      <c r="E37" s="53" t="s">
        <v>545</v>
      </c>
      <c r="F37" s="468"/>
      <c r="G37" s="507"/>
      <c r="H37" s="466">
        <v>50</v>
      </c>
      <c r="I37" s="459">
        <f t="shared" si="1"/>
        <v>0</v>
      </c>
      <c r="J37" s="487"/>
    </row>
    <row r="38" spans="1:10" x14ac:dyDescent="0.2">
      <c r="A38" s="17"/>
      <c r="B38" s="40"/>
      <c r="C38" s="25" t="s">
        <v>634</v>
      </c>
      <c r="D38" s="25"/>
      <c r="E38" s="53" t="s">
        <v>591</v>
      </c>
      <c r="F38" s="468"/>
      <c r="G38" s="507"/>
      <c r="H38" s="466">
        <v>75</v>
      </c>
      <c r="I38" s="459">
        <f t="shared" si="1"/>
        <v>0</v>
      </c>
      <c r="J38" s="487"/>
    </row>
    <row r="39" spans="1:10" x14ac:dyDescent="0.2">
      <c r="A39" s="17"/>
      <c r="B39" s="40"/>
      <c r="C39" s="25" t="s">
        <v>635</v>
      </c>
      <c r="D39" s="25"/>
      <c r="E39" s="53" t="s">
        <v>547</v>
      </c>
      <c r="F39" s="468"/>
      <c r="G39" s="507"/>
      <c r="H39" s="466">
        <v>100</v>
      </c>
      <c r="I39" s="459">
        <f t="shared" si="1"/>
        <v>0</v>
      </c>
      <c r="J39" s="487"/>
    </row>
    <row r="40" spans="1:10" ht="13.5" thickBot="1" x14ac:dyDescent="0.25">
      <c r="A40" s="17"/>
      <c r="B40" s="72"/>
      <c r="C40" s="16" t="s">
        <v>636</v>
      </c>
      <c r="D40" s="16"/>
      <c r="E40" s="50" t="s">
        <v>549</v>
      </c>
      <c r="F40" s="468"/>
      <c r="G40" s="468"/>
      <c r="H40" s="466">
        <v>150</v>
      </c>
      <c r="I40" s="466">
        <f t="shared" si="1"/>
        <v>0</v>
      </c>
      <c r="J40" s="487"/>
    </row>
    <row r="41" spans="1:10" s="23" customFormat="1" ht="20.25" customHeight="1" thickBot="1" x14ac:dyDescent="0.25">
      <c r="A41" s="11"/>
      <c r="B41" s="10"/>
      <c r="C41" s="10"/>
      <c r="D41" s="10"/>
      <c r="E41" s="10" t="s">
        <v>1</v>
      </c>
      <c r="F41" s="461">
        <f>SUM(F30:F40)</f>
        <v>0</v>
      </c>
      <c r="G41" s="461">
        <f>SUM(G30:G40)</f>
        <v>0</v>
      </c>
      <c r="H41" s="496"/>
      <c r="I41" s="461">
        <f>SUM(I30:I40)</f>
        <v>0</v>
      </c>
      <c r="J41" s="279"/>
    </row>
    <row r="42" spans="1:10" x14ac:dyDescent="0.2">
      <c r="A42" s="17"/>
      <c r="B42" s="7"/>
      <c r="C42" s="7"/>
      <c r="D42" s="7"/>
      <c r="E42" s="7"/>
      <c r="F42" s="124"/>
      <c r="G42" s="124"/>
      <c r="H42" s="124"/>
      <c r="I42" s="124"/>
      <c r="J42" s="478"/>
    </row>
    <row r="43" spans="1:10" ht="13.5" thickBot="1" x14ac:dyDescent="0.25">
      <c r="A43" s="6"/>
      <c r="B43" s="4"/>
      <c r="C43" s="4"/>
      <c r="D43" s="4"/>
      <c r="E43" s="4"/>
      <c r="F43" s="504"/>
      <c r="G43" s="504"/>
      <c r="H43" s="504"/>
      <c r="I43" s="504"/>
      <c r="J43" s="91"/>
    </row>
  </sheetData>
  <sheetProtection password="C69C" sheet="1" objects="1" scenarios="1"/>
  <mergeCells count="1">
    <mergeCell ref="E2:F2"/>
  </mergeCells>
  <dataValidations disablePrompts="1" count="1">
    <dataValidation type="whole" allowBlank="1" showInputMessage="1" showErrorMessage="1" sqref="F9:G40">
      <formula1>-100000000</formula1>
      <formula2>100000000</formula2>
    </dataValidation>
  </dataValidations>
  <pageMargins left="0.70866141732283472" right="0.70866141732283472" top="0.74803149606299213" bottom="0.74803149606299213" header="0.31496062992125984" footer="0.31496062992125984"/>
  <pageSetup paperSize="9" scale="8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00B0F0"/>
    <pageSetUpPr fitToPage="1"/>
  </sheetPr>
  <dimension ref="A1:I48"/>
  <sheetViews>
    <sheetView workbookViewId="0">
      <selection activeCell="I2" sqref="I2"/>
    </sheetView>
  </sheetViews>
  <sheetFormatPr defaultRowHeight="12.75" x14ac:dyDescent="0.2"/>
  <cols>
    <col min="1" max="1" width="2.5703125" style="1" customWidth="1"/>
    <col min="2" max="2" width="5" style="1" bestFit="1" customWidth="1"/>
    <col min="3" max="3" width="24" style="1" customWidth="1"/>
    <col min="4" max="4" width="12.42578125" style="505" customWidth="1"/>
    <col min="5" max="6" width="14.140625" style="1" customWidth="1"/>
    <col min="7" max="7" width="13" style="1" customWidth="1"/>
    <col min="8" max="8" width="13.28515625" style="1" customWidth="1"/>
    <col min="9" max="9" width="2.5703125" style="1" customWidth="1"/>
    <col min="10" max="16384" width="9.140625" style="1"/>
  </cols>
  <sheetData>
    <row r="1" spans="1:9" x14ac:dyDescent="0.2">
      <c r="A1" s="30"/>
      <c r="B1" s="28"/>
      <c r="C1" s="28"/>
      <c r="D1" s="476"/>
      <c r="E1" s="28"/>
      <c r="F1" s="28"/>
      <c r="G1" s="28"/>
      <c r="H1" s="28"/>
      <c r="I1" s="477"/>
    </row>
    <row r="2" spans="1:9" x14ac:dyDescent="0.2">
      <c r="A2" s="17"/>
      <c r="B2" s="7"/>
      <c r="C2" s="892" t="s">
        <v>763</v>
      </c>
      <c r="D2" s="892"/>
      <c r="E2" s="7"/>
      <c r="F2" s="7"/>
      <c r="G2" s="7"/>
      <c r="H2" s="7"/>
      <c r="I2" s="478"/>
    </row>
    <row r="3" spans="1:9" x14ac:dyDescent="0.2">
      <c r="A3" s="17"/>
      <c r="B3" s="7"/>
      <c r="C3" s="7"/>
      <c r="D3" s="124"/>
      <c r="E3" s="7"/>
      <c r="F3" s="7"/>
      <c r="G3" s="7"/>
      <c r="H3" s="7"/>
      <c r="I3" s="478"/>
    </row>
    <row r="4" spans="1:9" x14ac:dyDescent="0.2">
      <c r="A4" s="17"/>
      <c r="B4" s="9"/>
      <c r="C4" s="9" t="s">
        <v>533</v>
      </c>
      <c r="D4" s="9"/>
      <c r="E4" s="7"/>
      <c r="F4" s="7"/>
      <c r="G4" s="7"/>
      <c r="H4" s="7"/>
      <c r="I4" s="478"/>
    </row>
    <row r="5" spans="1:9" x14ac:dyDescent="0.2">
      <c r="A5" s="17"/>
      <c r="B5" s="7"/>
      <c r="C5" s="7"/>
      <c r="D5" s="124"/>
      <c r="E5" s="7"/>
      <c r="F5" s="7"/>
      <c r="G5" s="7"/>
      <c r="H5" s="7"/>
      <c r="I5" s="478"/>
    </row>
    <row r="6" spans="1:9" x14ac:dyDescent="0.2">
      <c r="A6" s="17"/>
      <c r="B6" s="9" t="s">
        <v>637</v>
      </c>
      <c r="C6" s="9" t="s">
        <v>638</v>
      </c>
      <c r="D6" s="124"/>
      <c r="E6" s="7"/>
      <c r="F6" s="7"/>
      <c r="G6" s="7"/>
      <c r="H6" s="7"/>
      <c r="I6" s="478"/>
    </row>
    <row r="7" spans="1:9" x14ac:dyDescent="0.2">
      <c r="A7" s="17"/>
      <c r="B7" s="7"/>
      <c r="C7" s="7"/>
      <c r="D7" s="124"/>
      <c r="E7" s="7"/>
      <c r="F7" s="7"/>
      <c r="G7" s="7"/>
      <c r="H7" s="7"/>
      <c r="I7" s="478"/>
    </row>
    <row r="8" spans="1:9" x14ac:dyDescent="0.2">
      <c r="A8" s="17"/>
      <c r="B8" s="480"/>
      <c r="C8" s="125" t="s">
        <v>24</v>
      </c>
      <c r="D8" s="38" t="s">
        <v>639</v>
      </c>
      <c r="E8" s="38" t="s">
        <v>640</v>
      </c>
      <c r="F8" s="38" t="s">
        <v>641</v>
      </c>
      <c r="G8" s="38" t="s">
        <v>642</v>
      </c>
      <c r="H8" s="38" t="s">
        <v>643</v>
      </c>
      <c r="I8" s="478"/>
    </row>
    <row r="9" spans="1:9" ht="38.25" x14ac:dyDescent="0.2">
      <c r="A9" s="17"/>
      <c r="B9" s="509"/>
      <c r="C9" s="125" t="s">
        <v>534</v>
      </c>
      <c r="D9" s="506" t="s">
        <v>644</v>
      </c>
      <c r="E9" s="506" t="s">
        <v>645</v>
      </c>
      <c r="F9" s="506" t="s">
        <v>646</v>
      </c>
      <c r="G9" s="506" t="s">
        <v>647</v>
      </c>
      <c r="H9" s="506" t="s">
        <v>648</v>
      </c>
      <c r="I9" s="478"/>
    </row>
    <row r="10" spans="1:9" x14ac:dyDescent="0.2">
      <c r="A10" s="17"/>
      <c r="B10" s="510"/>
      <c r="C10" s="511" t="s">
        <v>50</v>
      </c>
      <c r="D10" s="512"/>
      <c r="E10" s="512"/>
      <c r="F10" s="512"/>
      <c r="G10" s="512"/>
      <c r="H10" s="512"/>
      <c r="I10" s="478"/>
    </row>
    <row r="11" spans="1:9" x14ac:dyDescent="0.2">
      <c r="A11" s="17"/>
      <c r="B11" s="510"/>
      <c r="C11" s="511" t="s">
        <v>649</v>
      </c>
      <c r="D11" s="506">
        <v>100</v>
      </c>
      <c r="E11" s="506">
        <v>50</v>
      </c>
      <c r="F11" s="506">
        <v>20</v>
      </c>
      <c r="G11" s="506">
        <v>100</v>
      </c>
      <c r="H11" s="506">
        <v>100</v>
      </c>
      <c r="I11" s="478"/>
    </row>
    <row r="12" spans="1:9" x14ac:dyDescent="0.2">
      <c r="A12" s="17"/>
      <c r="B12" s="510"/>
      <c r="C12" s="125" t="s">
        <v>650</v>
      </c>
      <c r="D12" s="38">
        <f>D10*D11/100</f>
        <v>0</v>
      </c>
      <c r="E12" s="38">
        <f>E10*E11/100</f>
        <v>0</v>
      </c>
      <c r="F12" s="38">
        <f>F10*F11/100</f>
        <v>0</v>
      </c>
      <c r="G12" s="38">
        <f>G10*G11/100</f>
        <v>0</v>
      </c>
      <c r="H12" s="38">
        <f>H10*H11/100</f>
        <v>0</v>
      </c>
      <c r="I12" s="478"/>
    </row>
    <row r="13" spans="1:9" x14ac:dyDescent="0.2">
      <c r="A13" s="17"/>
      <c r="B13" s="510"/>
      <c r="C13" s="513" t="s">
        <v>651</v>
      </c>
      <c r="D13" s="514"/>
      <c r="E13" s="514"/>
      <c r="F13" s="514"/>
      <c r="G13" s="514"/>
      <c r="H13" s="514"/>
      <c r="I13" s="478"/>
    </row>
    <row r="14" spans="1:9" x14ac:dyDescent="0.2">
      <c r="A14" s="17"/>
      <c r="B14" s="40"/>
      <c r="C14" s="50" t="s">
        <v>541</v>
      </c>
      <c r="D14" s="468"/>
      <c r="E14" s="468"/>
      <c r="F14" s="468"/>
      <c r="G14" s="468"/>
      <c r="H14" s="468"/>
      <c r="I14" s="478"/>
    </row>
    <row r="15" spans="1:9" x14ac:dyDescent="0.2">
      <c r="A15" s="17"/>
      <c r="B15" s="40"/>
      <c r="C15" s="50" t="s">
        <v>543</v>
      </c>
      <c r="D15" s="468"/>
      <c r="E15" s="468"/>
      <c r="F15" s="468"/>
      <c r="G15" s="468"/>
      <c r="H15" s="468"/>
      <c r="I15" s="478"/>
    </row>
    <row r="16" spans="1:9" x14ac:dyDescent="0.2">
      <c r="A16" s="17"/>
      <c r="B16" s="40"/>
      <c r="C16" s="53" t="s">
        <v>589</v>
      </c>
      <c r="D16" s="468"/>
      <c r="E16" s="468"/>
      <c r="F16" s="468"/>
      <c r="G16" s="468"/>
      <c r="H16" s="468"/>
      <c r="I16" s="478"/>
    </row>
    <row r="17" spans="1:9" x14ac:dyDescent="0.2">
      <c r="A17" s="17"/>
      <c r="B17" s="40"/>
      <c r="C17" s="53" t="s">
        <v>545</v>
      </c>
      <c r="D17" s="468"/>
      <c r="E17" s="468"/>
      <c r="F17" s="468"/>
      <c r="G17" s="468"/>
      <c r="H17" s="468"/>
      <c r="I17" s="478"/>
    </row>
    <row r="18" spans="1:9" x14ac:dyDescent="0.2">
      <c r="A18" s="17"/>
      <c r="B18" s="40"/>
      <c r="C18" s="53" t="s">
        <v>591</v>
      </c>
      <c r="D18" s="468"/>
      <c r="E18" s="468"/>
      <c r="F18" s="468"/>
      <c r="G18" s="468"/>
      <c r="H18" s="468"/>
      <c r="I18" s="478"/>
    </row>
    <row r="19" spans="1:9" x14ac:dyDescent="0.2">
      <c r="A19" s="17"/>
      <c r="B19" s="40"/>
      <c r="C19" s="53" t="s">
        <v>547</v>
      </c>
      <c r="D19" s="468"/>
      <c r="E19" s="468"/>
      <c r="F19" s="468"/>
      <c r="G19" s="468"/>
      <c r="H19" s="468"/>
      <c r="I19" s="478"/>
    </row>
    <row r="20" spans="1:9" x14ac:dyDescent="0.2">
      <c r="A20" s="17"/>
      <c r="B20" s="72"/>
      <c r="C20" s="373" t="s">
        <v>549</v>
      </c>
      <c r="D20" s="468"/>
      <c r="E20" s="468"/>
      <c r="F20" s="468"/>
      <c r="G20" s="468"/>
      <c r="H20" s="468"/>
      <c r="I20" s="478"/>
    </row>
    <row r="21" spans="1:9" x14ac:dyDescent="0.2">
      <c r="A21" s="17"/>
      <c r="B21" s="515"/>
      <c r="C21" s="516"/>
      <c r="D21" s="445"/>
      <c r="E21" s="517"/>
      <c r="F21" s="517"/>
      <c r="G21" s="517"/>
      <c r="H21" s="518"/>
      <c r="I21" s="478"/>
    </row>
    <row r="22" spans="1:9" x14ac:dyDescent="0.2">
      <c r="A22" s="17"/>
      <c r="B22" s="40"/>
      <c r="C22" s="50" t="s">
        <v>652</v>
      </c>
      <c r="D22" s="519"/>
      <c r="E22" s="520"/>
      <c r="F22" s="517"/>
      <c r="G22" s="517"/>
      <c r="H22" s="518"/>
      <c r="I22" s="478"/>
    </row>
    <row r="23" spans="1:9" ht="13.5" thickBot="1" x14ac:dyDescent="0.25">
      <c r="A23" s="17"/>
      <c r="B23" s="72"/>
      <c r="C23" s="50" t="s">
        <v>653</v>
      </c>
      <c r="D23" s="521"/>
      <c r="E23" s="520"/>
      <c r="F23" s="517"/>
      <c r="G23" s="517"/>
      <c r="H23" s="518"/>
      <c r="I23" s="478"/>
    </row>
    <row r="24" spans="1:9" s="23" customFormat="1" ht="20.25" customHeight="1" thickBot="1" x14ac:dyDescent="0.25">
      <c r="A24" s="11"/>
      <c r="B24" s="10"/>
      <c r="C24" s="10" t="s">
        <v>537</v>
      </c>
      <c r="D24" s="461">
        <f>D14*0%+D15*20%+D16*35%+D17*50%+D18*75%+D19*100%+D20*150%+D22*D23</f>
        <v>0</v>
      </c>
      <c r="E24" s="501">
        <f>E14*0%+E15*20%+E16*35%+E17*50%+E18*75%+E19*100%+E20*150%</f>
        <v>0</v>
      </c>
      <c r="F24" s="501">
        <f>F14*0%+F15*20%+F16*35%+F17*50%+F18*75%+F19*100%+F20*150%</f>
        <v>0</v>
      </c>
      <c r="G24" s="501">
        <f>G14*0%+G15*20%+G16*35%+G17*50%+G18*75%+G19*100%+G20*150%</f>
        <v>0</v>
      </c>
      <c r="H24" s="497">
        <f>H14*0%+H15*20%+H16*35%+H17*50%+H18*75%+H19*100%+H20*150%</f>
        <v>0</v>
      </c>
      <c r="I24" s="279"/>
    </row>
    <row r="25" spans="1:9" s="23" customFormat="1" ht="9.75" customHeight="1" thickBot="1" x14ac:dyDescent="0.25">
      <c r="A25" s="11"/>
      <c r="B25" s="10"/>
      <c r="C25" s="10"/>
      <c r="D25" s="522"/>
      <c r="E25" s="522"/>
      <c r="F25" s="522"/>
      <c r="G25" s="522"/>
      <c r="H25" s="522"/>
      <c r="I25" s="279"/>
    </row>
    <row r="26" spans="1:9" s="23" customFormat="1" ht="26.25" thickBot="1" x14ac:dyDescent="0.25">
      <c r="A26" s="11"/>
      <c r="B26" s="10"/>
      <c r="C26" s="523" t="s">
        <v>654</v>
      </c>
      <c r="D26" s="524"/>
      <c r="E26" s="525"/>
      <c r="F26" s="525"/>
      <c r="G26" s="525"/>
      <c r="H26" s="526"/>
      <c r="I26" s="279"/>
    </row>
    <row r="27" spans="1:9" x14ac:dyDescent="0.2">
      <c r="A27" s="17"/>
      <c r="B27" s="7"/>
      <c r="C27" s="7"/>
      <c r="D27" s="124"/>
      <c r="E27" s="7"/>
      <c r="F27" s="7"/>
      <c r="G27" s="7"/>
      <c r="H27" s="7"/>
      <c r="I27" s="478"/>
    </row>
    <row r="28" spans="1:9" x14ac:dyDescent="0.2">
      <c r="A28" s="17"/>
      <c r="B28" s="480"/>
      <c r="C28" s="125" t="s">
        <v>24</v>
      </c>
      <c r="D28" s="38" t="s">
        <v>655</v>
      </c>
      <c r="E28" s="38" t="s">
        <v>656</v>
      </c>
      <c r="F28" s="38" t="s">
        <v>657</v>
      </c>
      <c r="G28" s="38" t="s">
        <v>658</v>
      </c>
      <c r="H28" s="38" t="s">
        <v>659</v>
      </c>
      <c r="I28" s="478"/>
    </row>
    <row r="29" spans="1:9" ht="89.25" x14ac:dyDescent="0.2">
      <c r="A29" s="17"/>
      <c r="B29" s="509"/>
      <c r="C29" s="125" t="s">
        <v>534</v>
      </c>
      <c r="D29" s="506" t="s">
        <v>660</v>
      </c>
      <c r="E29" s="506" t="s">
        <v>661</v>
      </c>
      <c r="F29" s="506" t="s">
        <v>662</v>
      </c>
      <c r="G29" s="506" t="s">
        <v>663</v>
      </c>
      <c r="H29" s="506" t="s">
        <v>664</v>
      </c>
      <c r="I29" s="478"/>
    </row>
    <row r="30" spans="1:9" x14ac:dyDescent="0.2">
      <c r="A30" s="17"/>
      <c r="B30" s="510"/>
      <c r="C30" s="511" t="s">
        <v>50</v>
      </c>
      <c r="D30" s="512"/>
      <c r="E30" s="512"/>
      <c r="F30" s="512"/>
      <c r="G30" s="512"/>
      <c r="H30" s="512"/>
      <c r="I30" s="478"/>
    </row>
    <row r="31" spans="1:9" x14ac:dyDescent="0.2">
      <c r="A31" s="17"/>
      <c r="B31" s="510"/>
      <c r="C31" s="511" t="s">
        <v>649</v>
      </c>
      <c r="D31" s="506">
        <v>100</v>
      </c>
      <c r="E31" s="506">
        <v>100</v>
      </c>
      <c r="F31" s="506">
        <v>50</v>
      </c>
      <c r="G31" s="506">
        <v>20</v>
      </c>
      <c r="H31" s="506">
        <v>50</v>
      </c>
      <c r="I31" s="478"/>
    </row>
    <row r="32" spans="1:9" x14ac:dyDescent="0.2">
      <c r="A32" s="17"/>
      <c r="B32" s="510"/>
      <c r="C32" s="125" t="s">
        <v>650</v>
      </c>
      <c r="D32" s="38">
        <f>D30*D31/100</f>
        <v>0</v>
      </c>
      <c r="E32" s="38">
        <f>E30*E31/100</f>
        <v>0</v>
      </c>
      <c r="F32" s="38">
        <f>F30*F31/100</f>
        <v>0</v>
      </c>
      <c r="G32" s="38">
        <f>G30*G31/100</f>
        <v>0</v>
      </c>
      <c r="H32" s="38">
        <f>H30*H31/100</f>
        <v>0</v>
      </c>
      <c r="I32" s="478"/>
    </row>
    <row r="33" spans="1:9" x14ac:dyDescent="0.2">
      <c r="A33" s="17"/>
      <c r="B33" s="510"/>
      <c r="C33" s="513" t="s">
        <v>651</v>
      </c>
      <c r="D33" s="514"/>
      <c r="E33" s="514"/>
      <c r="F33" s="514"/>
      <c r="G33" s="514"/>
      <c r="H33" s="514"/>
      <c r="I33" s="478"/>
    </row>
    <row r="34" spans="1:9" x14ac:dyDescent="0.2">
      <c r="A34" s="17"/>
      <c r="B34" s="40"/>
      <c r="C34" s="50" t="s">
        <v>541</v>
      </c>
      <c r="D34" s="468"/>
      <c r="E34" s="468"/>
      <c r="F34" s="468"/>
      <c r="G34" s="468"/>
      <c r="H34" s="468"/>
      <c r="I34" s="478"/>
    </row>
    <row r="35" spans="1:9" x14ac:dyDescent="0.2">
      <c r="A35" s="17"/>
      <c r="B35" s="40"/>
      <c r="C35" s="50" t="s">
        <v>543</v>
      </c>
      <c r="D35" s="468"/>
      <c r="E35" s="468"/>
      <c r="F35" s="468"/>
      <c r="G35" s="468"/>
      <c r="H35" s="468"/>
      <c r="I35" s="478"/>
    </row>
    <row r="36" spans="1:9" x14ac:dyDescent="0.2">
      <c r="A36" s="17"/>
      <c r="B36" s="40"/>
      <c r="C36" s="53" t="s">
        <v>589</v>
      </c>
      <c r="D36" s="468"/>
      <c r="E36" s="468"/>
      <c r="F36" s="468"/>
      <c r="G36" s="468"/>
      <c r="H36" s="468"/>
      <c r="I36" s="478"/>
    </row>
    <row r="37" spans="1:9" x14ac:dyDescent="0.2">
      <c r="A37" s="17"/>
      <c r="B37" s="40"/>
      <c r="C37" s="50" t="s">
        <v>545</v>
      </c>
      <c r="D37" s="468"/>
      <c r="E37" s="468"/>
      <c r="F37" s="468"/>
      <c r="G37" s="468"/>
      <c r="H37" s="468"/>
      <c r="I37" s="478"/>
    </row>
    <row r="38" spans="1:9" x14ac:dyDescent="0.2">
      <c r="A38" s="17"/>
      <c r="B38" s="40"/>
      <c r="C38" s="53" t="s">
        <v>591</v>
      </c>
      <c r="D38" s="468"/>
      <c r="E38" s="468"/>
      <c r="F38" s="468"/>
      <c r="G38" s="468"/>
      <c r="H38" s="468"/>
      <c r="I38" s="478"/>
    </row>
    <row r="39" spans="1:9" x14ac:dyDescent="0.2">
      <c r="A39" s="17"/>
      <c r="B39" s="40"/>
      <c r="C39" s="53" t="s">
        <v>547</v>
      </c>
      <c r="D39" s="468"/>
      <c r="E39" s="468"/>
      <c r="F39" s="468"/>
      <c r="G39" s="468"/>
      <c r="H39" s="468"/>
      <c r="I39" s="478"/>
    </row>
    <row r="40" spans="1:9" ht="13.5" thickBot="1" x14ac:dyDescent="0.25">
      <c r="A40" s="17"/>
      <c r="B40" s="72"/>
      <c r="C40" s="50" t="s">
        <v>549</v>
      </c>
      <c r="D40" s="468"/>
      <c r="E40" s="468"/>
      <c r="F40" s="468"/>
      <c r="G40" s="468"/>
      <c r="H40" s="468"/>
      <c r="I40" s="478"/>
    </row>
    <row r="41" spans="1:9" s="23" customFormat="1" ht="20.25" customHeight="1" thickBot="1" x14ac:dyDescent="0.25">
      <c r="A41" s="11"/>
      <c r="B41" s="10"/>
      <c r="C41" s="10" t="s">
        <v>537</v>
      </c>
      <c r="D41" s="461">
        <f>D34*0%+D35*20%+D36*35%+D37*50%+D38*75%+D39*100%+D40*150%</f>
        <v>0</v>
      </c>
      <c r="E41" s="501">
        <f>E34*0%+E35*20%+E36*35%+E37*50%+E38*75%+E39*100%+E40*150%</f>
        <v>0</v>
      </c>
      <c r="F41" s="501">
        <f>F34*0%+F35*20%+F36*35%+F37*50%+F38*75%+F39*100%+F40*150%</f>
        <v>0</v>
      </c>
      <c r="G41" s="501">
        <f>G34*0%+G35*20%+G36*35%+G37*50%+G38*75%+G39*100%+G40*150%</f>
        <v>0</v>
      </c>
      <c r="H41" s="497">
        <f>H34*0%+H35*20%+H36*35%+H37*50%+H38*75%+H39*100%+H40*150%</f>
        <v>0</v>
      </c>
      <c r="I41" s="279"/>
    </row>
    <row r="42" spans="1:9" s="23" customFormat="1" ht="9.75" customHeight="1" thickBot="1" x14ac:dyDescent="0.25">
      <c r="A42" s="11"/>
      <c r="B42" s="10"/>
      <c r="C42" s="10"/>
      <c r="D42" s="522"/>
      <c r="E42" s="522"/>
      <c r="F42" s="522"/>
      <c r="G42" s="522"/>
      <c r="H42" s="522"/>
      <c r="I42" s="279"/>
    </row>
    <row r="43" spans="1:9" s="23" customFormat="1" ht="26.25" thickBot="1" x14ac:dyDescent="0.25">
      <c r="A43" s="11"/>
      <c r="B43" s="10"/>
      <c r="C43" s="523" t="s">
        <v>654</v>
      </c>
      <c r="D43" s="524"/>
      <c r="E43" s="525"/>
      <c r="F43" s="525"/>
      <c r="G43" s="525"/>
      <c r="H43" s="526"/>
      <c r="I43" s="279"/>
    </row>
    <row r="44" spans="1:9" x14ac:dyDescent="0.2">
      <c r="A44" s="17"/>
      <c r="B44" s="7"/>
      <c r="C44" s="124"/>
      <c r="D44" s="7"/>
      <c r="E44" s="7"/>
      <c r="F44" s="7"/>
      <c r="G44" s="7"/>
      <c r="H44" s="7"/>
      <c r="I44" s="478"/>
    </row>
    <row r="45" spans="1:9" x14ac:dyDescent="0.2">
      <c r="A45" s="17"/>
      <c r="B45" s="527" t="s">
        <v>24</v>
      </c>
      <c r="C45" s="442" t="s">
        <v>534</v>
      </c>
      <c r="D45" s="125"/>
      <c r="E45" s="38" t="s">
        <v>50</v>
      </c>
      <c r="F45" s="7"/>
      <c r="G45" s="7"/>
      <c r="H45" s="7"/>
      <c r="I45" s="478"/>
    </row>
    <row r="46" spans="1:9" ht="27.75" customHeight="1" x14ac:dyDescent="0.2">
      <c r="A46" s="17"/>
      <c r="B46" s="528" t="s">
        <v>665</v>
      </c>
      <c r="C46" s="897" t="s">
        <v>666</v>
      </c>
      <c r="D46" s="898"/>
      <c r="E46" s="529"/>
      <c r="F46" s="7"/>
      <c r="G46" s="7"/>
      <c r="H46" s="7"/>
      <c r="I46" s="478"/>
    </row>
    <row r="47" spans="1:9" x14ac:dyDescent="0.2">
      <c r="A47" s="17"/>
      <c r="B47" s="10"/>
      <c r="C47" s="7"/>
      <c r="D47" s="7"/>
      <c r="E47" s="7"/>
      <c r="F47" s="7"/>
      <c r="G47" s="7"/>
      <c r="H47" s="7"/>
      <c r="I47" s="478"/>
    </row>
    <row r="48" spans="1:9" ht="13.5" thickBot="1" x14ac:dyDescent="0.25">
      <c r="A48" s="6"/>
      <c r="B48" s="4"/>
      <c r="C48" s="4"/>
      <c r="D48" s="504"/>
      <c r="E48" s="4"/>
      <c r="F48" s="4"/>
      <c r="G48" s="4"/>
      <c r="H48" s="4"/>
      <c r="I48" s="91"/>
    </row>
  </sheetData>
  <sheetProtection password="C69C" sheet="1" objects="1" scenarios="1"/>
  <mergeCells count="2">
    <mergeCell ref="C46:D46"/>
    <mergeCell ref="C2:D2"/>
  </mergeCells>
  <dataValidations count="2">
    <dataValidation type="whole" allowBlank="1" showInputMessage="1" showErrorMessage="1" sqref="D10:H22">
      <formula1>-10000000</formula1>
      <formula2>100000000</formula2>
    </dataValidation>
    <dataValidation type="whole" allowBlank="1" showInputMessage="1" showErrorMessage="1" sqref="D26:H26 D30:H43 E46">
      <formula1>-100000000</formula1>
      <formula2>100000000</formula2>
    </dataValidation>
  </dataValidations>
  <pageMargins left="0.70866141732283472" right="0.70866141732283472" top="0.74803149606299213" bottom="0.74803149606299213" header="0.31496062992125984" footer="0.31496062992125984"/>
  <pageSetup paperSize="9" scale="86"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00B0F0"/>
    <pageSetUpPr fitToPage="1"/>
  </sheetPr>
  <dimension ref="A1:L83"/>
  <sheetViews>
    <sheetView workbookViewId="0">
      <selection activeCell="I2" sqref="I2"/>
    </sheetView>
  </sheetViews>
  <sheetFormatPr defaultRowHeight="12.75" x14ac:dyDescent="0.2"/>
  <cols>
    <col min="1" max="1" width="2.5703125" customWidth="1"/>
    <col min="2" max="2" width="4" bestFit="1" customWidth="1"/>
    <col min="3" max="3" width="13.140625" customWidth="1"/>
    <col min="4" max="4" width="10.7109375" style="572" bestFit="1" customWidth="1"/>
    <col min="5" max="5" width="9.85546875" style="573" bestFit="1" customWidth="1"/>
    <col min="6" max="6" width="9.85546875" bestFit="1" customWidth="1"/>
    <col min="7" max="7" width="8.140625" style="575" customWidth="1"/>
    <col min="8" max="8" width="10.42578125" style="572" customWidth="1"/>
    <col min="9" max="10" width="10.42578125" customWidth="1"/>
    <col min="11" max="11" width="10.5703125" style="572" customWidth="1"/>
    <col min="12" max="12" width="2.5703125" style="572" customWidth="1"/>
    <col min="13" max="13" width="10" customWidth="1"/>
  </cols>
  <sheetData>
    <row r="1" spans="1:12" x14ac:dyDescent="0.2">
      <c r="A1" s="530"/>
      <c r="B1" s="531"/>
      <c r="C1" s="892" t="s">
        <v>763</v>
      </c>
      <c r="D1" s="892"/>
      <c r="E1" s="533"/>
      <c r="F1" s="531"/>
      <c r="G1" s="534"/>
      <c r="H1" s="532"/>
      <c r="I1" s="531"/>
      <c r="J1" s="531"/>
      <c r="K1" s="532"/>
      <c r="L1" s="535"/>
    </row>
    <row r="2" spans="1:12" x14ac:dyDescent="0.2">
      <c r="A2" s="257"/>
      <c r="B2" s="219"/>
      <c r="C2" s="219"/>
      <c r="D2" s="536"/>
      <c r="E2" s="537"/>
      <c r="F2" s="219"/>
      <c r="G2" s="538"/>
      <c r="H2" s="536"/>
      <c r="I2" s="219"/>
      <c r="J2" s="219"/>
      <c r="K2" s="536"/>
      <c r="L2" s="539"/>
    </row>
    <row r="3" spans="1:12" x14ac:dyDescent="0.2">
      <c r="A3" s="257"/>
      <c r="B3" s="250"/>
      <c r="C3" s="9" t="s">
        <v>533</v>
      </c>
      <c r="D3" s="536"/>
      <c r="E3" s="537"/>
      <c r="F3" s="219"/>
      <c r="G3" s="538"/>
      <c r="H3" s="536"/>
      <c r="I3" s="219"/>
      <c r="J3" s="219"/>
      <c r="K3" s="536"/>
      <c r="L3" s="539"/>
    </row>
    <row r="4" spans="1:12" x14ac:dyDescent="0.2">
      <c r="A4" s="257"/>
      <c r="B4" s="891"/>
      <c r="C4" s="891"/>
      <c r="D4" s="536"/>
      <c r="E4" s="537"/>
      <c r="F4" s="219"/>
      <c r="G4" s="538"/>
      <c r="H4" s="536"/>
      <c r="I4" s="219"/>
      <c r="J4" s="219"/>
      <c r="K4" s="536"/>
      <c r="L4" s="539"/>
    </row>
    <row r="5" spans="1:12" x14ac:dyDescent="0.2">
      <c r="A5" s="257"/>
      <c r="B5" s="9" t="s">
        <v>667</v>
      </c>
      <c r="C5" s="9" t="s">
        <v>668</v>
      </c>
      <c r="D5" s="536"/>
      <c r="E5" s="537"/>
      <c r="F5" s="219"/>
      <c r="G5" s="538"/>
      <c r="H5" s="536"/>
      <c r="I5" s="219"/>
      <c r="J5" s="219"/>
      <c r="K5" s="536"/>
      <c r="L5" s="539"/>
    </row>
    <row r="6" spans="1:12" x14ac:dyDescent="0.2">
      <c r="A6" s="257"/>
      <c r="B6" s="9"/>
      <c r="C6" s="9"/>
      <c r="D6" s="536"/>
      <c r="E6" s="537"/>
      <c r="F6" s="219"/>
      <c r="G6" s="538"/>
      <c r="H6" s="536"/>
      <c r="I6" s="219"/>
      <c r="J6" s="219"/>
      <c r="K6" s="536"/>
      <c r="L6" s="539"/>
    </row>
    <row r="7" spans="1:12" x14ac:dyDescent="0.2">
      <c r="A7" s="257"/>
      <c r="B7" s="9" t="s">
        <v>669</v>
      </c>
      <c r="C7" s="9" t="s">
        <v>670</v>
      </c>
      <c r="D7" s="536"/>
      <c r="E7" s="537"/>
      <c r="F7" s="219"/>
      <c r="G7" s="538"/>
      <c r="H7" s="536"/>
      <c r="I7" s="219"/>
      <c r="J7" s="219"/>
      <c r="K7" s="536"/>
      <c r="L7" s="539"/>
    </row>
    <row r="8" spans="1:12" x14ac:dyDescent="0.2">
      <c r="A8" s="257"/>
      <c r="B8" s="219"/>
      <c r="C8" s="536"/>
      <c r="D8" s="537"/>
      <c r="E8" s="219"/>
      <c r="F8" s="538"/>
      <c r="G8" s="536"/>
      <c r="H8" s="219"/>
      <c r="I8" s="219"/>
      <c r="J8" s="536"/>
      <c r="K8" s="219"/>
      <c r="L8" s="262"/>
    </row>
    <row r="9" spans="1:12" ht="13.5" thickBot="1" x14ac:dyDescent="0.25">
      <c r="A9" s="257"/>
      <c r="B9" s="219"/>
      <c r="C9" s="536"/>
      <c r="D9" s="537"/>
      <c r="E9" s="219"/>
      <c r="F9" s="538"/>
      <c r="G9" s="536"/>
      <c r="H9" s="219"/>
      <c r="I9" s="219"/>
      <c r="J9" s="536"/>
      <c r="K9" s="219"/>
      <c r="L9" s="262"/>
    </row>
    <row r="10" spans="1:12" ht="38.25" x14ac:dyDescent="0.2">
      <c r="A10" s="257"/>
      <c r="B10" s="540"/>
      <c r="C10" s="541" t="s">
        <v>50</v>
      </c>
      <c r="D10" s="541" t="s">
        <v>671</v>
      </c>
      <c r="E10" s="541" t="s">
        <v>672</v>
      </c>
      <c r="F10" s="542" t="s">
        <v>673</v>
      </c>
      <c r="G10" s="541" t="s">
        <v>674</v>
      </c>
      <c r="H10" s="541" t="s">
        <v>650</v>
      </c>
      <c r="I10" s="541" t="s">
        <v>675</v>
      </c>
      <c r="J10" s="541" t="s">
        <v>676</v>
      </c>
      <c r="K10" s="543" t="s">
        <v>537</v>
      </c>
      <c r="L10" s="544"/>
    </row>
    <row r="11" spans="1:12" ht="13.5" thickBot="1" x14ac:dyDescent="0.25">
      <c r="A11" s="257"/>
      <c r="B11" s="545"/>
      <c r="C11" s="546">
        <f>SUM(C16:C32)</f>
        <v>0</v>
      </c>
      <c r="D11" s="546">
        <f>SUM(D16:D32)</f>
        <v>0</v>
      </c>
      <c r="E11" s="546"/>
      <c r="F11" s="547"/>
      <c r="G11" s="546">
        <f>SUM(G16:G32)</f>
        <v>0</v>
      </c>
      <c r="H11" s="546">
        <f>SUM(H16:H32)</f>
        <v>0</v>
      </c>
      <c r="I11" s="546">
        <f>SUM(I16:I32)</f>
        <v>0</v>
      </c>
      <c r="J11" s="546"/>
      <c r="K11" s="546">
        <f>SUM(K16:K32)</f>
        <v>0</v>
      </c>
      <c r="L11" s="548"/>
    </row>
    <row r="12" spans="1:12" x14ac:dyDescent="0.2">
      <c r="A12" s="257"/>
      <c r="B12" s="250"/>
      <c r="C12" s="549"/>
      <c r="D12" s="550"/>
      <c r="E12" s="549"/>
      <c r="F12" s="551"/>
      <c r="G12" s="550"/>
      <c r="H12" s="550"/>
      <c r="I12" s="550"/>
      <c r="J12" s="549"/>
      <c r="K12" s="549"/>
      <c r="L12" s="548"/>
    </row>
    <row r="13" spans="1:12" x14ac:dyDescent="0.2">
      <c r="A13" s="257"/>
      <c r="B13" s="9" t="s">
        <v>677</v>
      </c>
      <c r="C13" s="536"/>
      <c r="D13" s="537"/>
      <c r="E13" s="219"/>
      <c r="F13" s="538"/>
      <c r="G13" s="536"/>
      <c r="H13" s="219"/>
      <c r="I13" s="219"/>
      <c r="J13" s="536"/>
      <c r="K13" s="219"/>
      <c r="L13" s="262"/>
    </row>
    <row r="14" spans="1:12" ht="13.5" thickBot="1" x14ac:dyDescent="0.25">
      <c r="A14" s="257"/>
      <c r="B14" s="250"/>
      <c r="C14" s="549"/>
      <c r="D14" s="550"/>
      <c r="E14" s="549"/>
      <c r="F14" s="551"/>
      <c r="G14" s="549"/>
      <c r="H14" s="550"/>
      <c r="I14" s="550"/>
      <c r="J14" s="549"/>
      <c r="K14" s="549"/>
      <c r="L14" s="548"/>
    </row>
    <row r="15" spans="1:12" ht="38.25" x14ac:dyDescent="0.2">
      <c r="A15" s="257"/>
      <c r="B15" s="552" t="s">
        <v>678</v>
      </c>
      <c r="C15" s="553" t="s">
        <v>50</v>
      </c>
      <c r="D15" s="553" t="s">
        <v>671</v>
      </c>
      <c r="E15" s="553" t="s">
        <v>672</v>
      </c>
      <c r="F15" s="554" t="s">
        <v>673</v>
      </c>
      <c r="G15" s="553" t="s">
        <v>674</v>
      </c>
      <c r="H15" s="553" t="s">
        <v>650</v>
      </c>
      <c r="I15" s="553" t="s">
        <v>675</v>
      </c>
      <c r="J15" s="553" t="s">
        <v>676</v>
      </c>
      <c r="K15" s="555" t="s">
        <v>537</v>
      </c>
      <c r="L15" s="544"/>
    </row>
    <row r="16" spans="1:12" x14ac:dyDescent="0.2">
      <c r="A16" s="257"/>
      <c r="B16" s="556">
        <v>1</v>
      </c>
      <c r="C16" s="557"/>
      <c r="D16" s="557"/>
      <c r="E16" s="558" t="s">
        <v>679</v>
      </c>
      <c r="F16" s="559">
        <v>0</v>
      </c>
      <c r="G16" s="560">
        <f>F16*C16</f>
        <v>0</v>
      </c>
      <c r="H16" s="561">
        <f>D16+G16</f>
        <v>0</v>
      </c>
      <c r="I16" s="557"/>
      <c r="J16" s="562">
        <v>0</v>
      </c>
      <c r="K16" s="563">
        <f>I16*J16</f>
        <v>0</v>
      </c>
      <c r="L16" s="564"/>
    </row>
    <row r="17" spans="1:12" x14ac:dyDescent="0.2">
      <c r="A17" s="257"/>
      <c r="B17" s="556">
        <v>2</v>
      </c>
      <c r="C17" s="557"/>
      <c r="D17" s="557"/>
      <c r="E17" s="558" t="s">
        <v>679</v>
      </c>
      <c r="F17" s="559">
        <v>0</v>
      </c>
      <c r="G17" s="560">
        <f>F17*C17</f>
        <v>0</v>
      </c>
      <c r="H17" s="561">
        <f>D17+G17</f>
        <v>0</v>
      </c>
      <c r="I17" s="557"/>
      <c r="J17" s="562">
        <v>0.2</v>
      </c>
      <c r="K17" s="563">
        <f>I17*J17</f>
        <v>0</v>
      </c>
      <c r="L17" s="564"/>
    </row>
    <row r="18" spans="1:12" x14ac:dyDescent="0.2">
      <c r="A18" s="257"/>
      <c r="B18" s="556">
        <v>3</v>
      </c>
      <c r="C18" s="557"/>
      <c r="D18" s="557"/>
      <c r="E18" s="558" t="s">
        <v>679</v>
      </c>
      <c r="F18" s="559">
        <v>0</v>
      </c>
      <c r="G18" s="560">
        <f>F18*C18</f>
        <v>0</v>
      </c>
      <c r="H18" s="561">
        <f>D18+G18</f>
        <v>0</v>
      </c>
      <c r="I18" s="557"/>
      <c r="J18" s="562">
        <v>0.5</v>
      </c>
      <c r="K18" s="563">
        <f>I18*J18</f>
        <v>0</v>
      </c>
      <c r="L18" s="564"/>
    </row>
    <row r="19" spans="1:12" x14ac:dyDescent="0.2">
      <c r="A19" s="257"/>
      <c r="B19" s="556">
        <v>4</v>
      </c>
      <c r="C19" s="557"/>
      <c r="D19" s="557"/>
      <c r="E19" s="558" t="s">
        <v>679</v>
      </c>
      <c r="F19" s="559">
        <v>0</v>
      </c>
      <c r="G19" s="560">
        <f>F19*C19</f>
        <v>0</v>
      </c>
      <c r="H19" s="561">
        <f>D19+G19</f>
        <v>0</v>
      </c>
      <c r="I19" s="557"/>
      <c r="J19" s="562">
        <v>1</v>
      </c>
      <c r="K19" s="563">
        <f>I19*J19</f>
        <v>0</v>
      </c>
      <c r="L19" s="564"/>
    </row>
    <row r="20" spans="1:12" x14ac:dyDescent="0.2">
      <c r="A20" s="257"/>
      <c r="B20" s="556">
        <v>5</v>
      </c>
      <c r="C20" s="557"/>
      <c r="D20" s="557"/>
      <c r="E20" s="558" t="s">
        <v>679</v>
      </c>
      <c r="F20" s="559">
        <v>0</v>
      </c>
      <c r="G20" s="560">
        <f>F20*C20</f>
        <v>0</v>
      </c>
      <c r="H20" s="561">
        <f>D20+G20</f>
        <v>0</v>
      </c>
      <c r="I20" s="557"/>
      <c r="J20" s="562">
        <v>1.5</v>
      </c>
      <c r="K20" s="563">
        <f>I20*J20</f>
        <v>0</v>
      </c>
      <c r="L20" s="564"/>
    </row>
    <row r="21" spans="1:12" x14ac:dyDescent="0.2">
      <c r="A21" s="257"/>
      <c r="B21" s="556"/>
      <c r="C21" s="565"/>
      <c r="D21" s="565"/>
      <c r="E21" s="565"/>
      <c r="F21" s="565"/>
      <c r="G21" s="565"/>
      <c r="H21" s="565"/>
      <c r="I21" s="565"/>
      <c r="J21" s="565"/>
      <c r="K21" s="563"/>
      <c r="L21" s="564"/>
    </row>
    <row r="22" spans="1:12" x14ac:dyDescent="0.2">
      <c r="A22" s="257"/>
      <c r="B22" s="556">
        <v>6</v>
      </c>
      <c r="C22" s="557"/>
      <c r="D22" s="557"/>
      <c r="E22" s="558" t="s">
        <v>680</v>
      </c>
      <c r="F22" s="559">
        <v>5.0000000000000001E-3</v>
      </c>
      <c r="G22" s="560">
        <f>F22*C22</f>
        <v>0</v>
      </c>
      <c r="H22" s="561">
        <f>D22+G22</f>
        <v>0</v>
      </c>
      <c r="I22" s="557"/>
      <c r="J22" s="562">
        <v>0</v>
      </c>
      <c r="K22" s="563">
        <f>I22*J22</f>
        <v>0</v>
      </c>
      <c r="L22" s="564"/>
    </row>
    <row r="23" spans="1:12" x14ac:dyDescent="0.2">
      <c r="A23" s="257"/>
      <c r="B23" s="556">
        <v>7</v>
      </c>
      <c r="C23" s="557"/>
      <c r="D23" s="557"/>
      <c r="E23" s="558" t="s">
        <v>680</v>
      </c>
      <c r="F23" s="559">
        <v>5.0000000000000001E-3</v>
      </c>
      <c r="G23" s="560">
        <f>F23*C23</f>
        <v>0</v>
      </c>
      <c r="H23" s="561">
        <f>D23+G23</f>
        <v>0</v>
      </c>
      <c r="I23" s="557"/>
      <c r="J23" s="562">
        <v>0.2</v>
      </c>
      <c r="K23" s="563">
        <f>I23*J23</f>
        <v>0</v>
      </c>
      <c r="L23" s="564"/>
    </row>
    <row r="24" spans="1:12" x14ac:dyDescent="0.2">
      <c r="A24" s="257"/>
      <c r="B24" s="556">
        <v>8</v>
      </c>
      <c r="C24" s="557"/>
      <c r="D24" s="557"/>
      <c r="E24" s="558" t="s">
        <v>680</v>
      </c>
      <c r="F24" s="559">
        <v>5.0000000000000001E-3</v>
      </c>
      <c r="G24" s="560">
        <f>F24*C24</f>
        <v>0</v>
      </c>
      <c r="H24" s="561">
        <f>D24+G24</f>
        <v>0</v>
      </c>
      <c r="I24" s="557"/>
      <c r="J24" s="562">
        <v>0.5</v>
      </c>
      <c r="K24" s="563">
        <f>I24*J24</f>
        <v>0</v>
      </c>
      <c r="L24" s="564"/>
    </row>
    <row r="25" spans="1:12" x14ac:dyDescent="0.2">
      <c r="A25" s="257"/>
      <c r="B25" s="556">
        <v>9</v>
      </c>
      <c r="C25" s="557"/>
      <c r="D25" s="557"/>
      <c r="E25" s="558" t="s">
        <v>680</v>
      </c>
      <c r="F25" s="559">
        <v>5.0000000000000001E-3</v>
      </c>
      <c r="G25" s="560">
        <f>F25*C25</f>
        <v>0</v>
      </c>
      <c r="H25" s="561">
        <f>D25+G25</f>
        <v>0</v>
      </c>
      <c r="I25" s="557"/>
      <c r="J25" s="562">
        <v>1</v>
      </c>
      <c r="K25" s="563">
        <f>I25*J25</f>
        <v>0</v>
      </c>
      <c r="L25" s="564"/>
    </row>
    <row r="26" spans="1:12" x14ac:dyDescent="0.2">
      <c r="A26" s="257"/>
      <c r="B26" s="556">
        <v>10</v>
      </c>
      <c r="C26" s="557"/>
      <c r="D26" s="557"/>
      <c r="E26" s="558" t="s">
        <v>680</v>
      </c>
      <c r="F26" s="559">
        <v>5.0000000000000001E-3</v>
      </c>
      <c r="G26" s="560">
        <f>F26*C26</f>
        <v>0</v>
      </c>
      <c r="H26" s="561">
        <f>D26+G26</f>
        <v>0</v>
      </c>
      <c r="I26" s="557"/>
      <c r="J26" s="562">
        <v>1.5</v>
      </c>
      <c r="K26" s="563">
        <f>I26*J26</f>
        <v>0</v>
      </c>
      <c r="L26" s="564"/>
    </row>
    <row r="27" spans="1:12" x14ac:dyDescent="0.2">
      <c r="A27" s="257"/>
      <c r="B27" s="556"/>
      <c r="C27" s="565"/>
      <c r="D27" s="565"/>
      <c r="E27" s="565"/>
      <c r="F27" s="565"/>
      <c r="G27" s="565"/>
      <c r="H27" s="565"/>
      <c r="I27" s="565"/>
      <c r="J27" s="565"/>
      <c r="K27" s="563"/>
      <c r="L27" s="564"/>
    </row>
    <row r="28" spans="1:12" x14ac:dyDescent="0.2">
      <c r="A28" s="257"/>
      <c r="B28" s="556">
        <v>11</v>
      </c>
      <c r="C28" s="557"/>
      <c r="D28" s="557"/>
      <c r="E28" s="558" t="s">
        <v>681</v>
      </c>
      <c r="F28" s="559">
        <v>1.4999999999999999E-2</v>
      </c>
      <c r="G28" s="560">
        <f>F28*C28</f>
        <v>0</v>
      </c>
      <c r="H28" s="561">
        <f>D28+G28</f>
        <v>0</v>
      </c>
      <c r="I28" s="557"/>
      <c r="J28" s="562">
        <v>0</v>
      </c>
      <c r="K28" s="563">
        <f>I28*J28</f>
        <v>0</v>
      </c>
      <c r="L28" s="564"/>
    </row>
    <row r="29" spans="1:12" x14ac:dyDescent="0.2">
      <c r="A29" s="257"/>
      <c r="B29" s="556">
        <v>12</v>
      </c>
      <c r="C29" s="557"/>
      <c r="D29" s="557"/>
      <c r="E29" s="558" t="s">
        <v>681</v>
      </c>
      <c r="F29" s="559">
        <v>1.4999999999999999E-2</v>
      </c>
      <c r="G29" s="560">
        <f>F29*C29</f>
        <v>0</v>
      </c>
      <c r="H29" s="561">
        <f>D29+G29</f>
        <v>0</v>
      </c>
      <c r="I29" s="557"/>
      <c r="J29" s="562">
        <v>0.2</v>
      </c>
      <c r="K29" s="563">
        <f>I29*J29</f>
        <v>0</v>
      </c>
      <c r="L29" s="564"/>
    </row>
    <row r="30" spans="1:12" x14ac:dyDescent="0.2">
      <c r="A30" s="257"/>
      <c r="B30" s="556">
        <v>13</v>
      </c>
      <c r="C30" s="557"/>
      <c r="D30" s="557"/>
      <c r="E30" s="558" t="s">
        <v>681</v>
      </c>
      <c r="F30" s="559">
        <v>1.4999999999999999E-2</v>
      </c>
      <c r="G30" s="560">
        <f>F30*C30</f>
        <v>0</v>
      </c>
      <c r="H30" s="561">
        <f>D30+G30</f>
        <v>0</v>
      </c>
      <c r="I30" s="557"/>
      <c r="J30" s="562">
        <v>0.5</v>
      </c>
      <c r="K30" s="563">
        <f>I30*J30</f>
        <v>0</v>
      </c>
      <c r="L30" s="564"/>
    </row>
    <row r="31" spans="1:12" x14ac:dyDescent="0.2">
      <c r="A31" s="257"/>
      <c r="B31" s="556">
        <v>14</v>
      </c>
      <c r="C31" s="557"/>
      <c r="D31" s="557"/>
      <c r="E31" s="558" t="s">
        <v>681</v>
      </c>
      <c r="F31" s="559">
        <v>1.4999999999999999E-2</v>
      </c>
      <c r="G31" s="560">
        <f>F31*C31</f>
        <v>0</v>
      </c>
      <c r="H31" s="561">
        <f>D31+G31</f>
        <v>0</v>
      </c>
      <c r="I31" s="557"/>
      <c r="J31" s="562">
        <v>1</v>
      </c>
      <c r="K31" s="563">
        <f>I31*J31</f>
        <v>0</v>
      </c>
      <c r="L31" s="564"/>
    </row>
    <row r="32" spans="1:12" x14ac:dyDescent="0.2">
      <c r="A32" s="257"/>
      <c r="B32" s="556">
        <v>15</v>
      </c>
      <c r="C32" s="557"/>
      <c r="D32" s="557"/>
      <c r="E32" s="558" t="s">
        <v>681</v>
      </c>
      <c r="F32" s="559">
        <v>1.4999999999999999E-2</v>
      </c>
      <c r="G32" s="560">
        <f>F32*C32</f>
        <v>0</v>
      </c>
      <c r="H32" s="561">
        <f>D32+G32</f>
        <v>0</v>
      </c>
      <c r="I32" s="557"/>
      <c r="J32" s="562">
        <v>1.5</v>
      </c>
      <c r="K32" s="563">
        <f>I32*J32</f>
        <v>0</v>
      </c>
      <c r="L32" s="564"/>
    </row>
    <row r="33" spans="1:12" ht="13.5" thickBot="1" x14ac:dyDescent="0.25">
      <c r="A33" s="257"/>
      <c r="B33" s="566"/>
      <c r="C33" s="567"/>
      <c r="D33" s="567"/>
      <c r="E33" s="567"/>
      <c r="F33" s="567"/>
      <c r="G33" s="567"/>
      <c r="H33" s="567"/>
      <c r="I33" s="567"/>
      <c r="J33" s="567"/>
      <c r="K33" s="568"/>
      <c r="L33" s="564"/>
    </row>
    <row r="34" spans="1:12" ht="13.5" thickBot="1" x14ac:dyDescent="0.25">
      <c r="A34" s="470"/>
      <c r="B34" s="471"/>
      <c r="C34" s="569"/>
      <c r="D34" s="570"/>
      <c r="E34" s="471"/>
      <c r="F34" s="571"/>
      <c r="G34" s="471"/>
      <c r="H34" s="471"/>
      <c r="I34" s="471"/>
      <c r="J34" s="569"/>
      <c r="K34" s="471"/>
      <c r="L34" s="473"/>
    </row>
    <row r="35" spans="1:12" x14ac:dyDescent="0.2">
      <c r="C35" s="572"/>
      <c r="D35" s="573"/>
      <c r="E35"/>
      <c r="F35" s="574"/>
      <c r="G35"/>
      <c r="H35"/>
      <c r="J35" s="572"/>
      <c r="K35"/>
      <c r="L35"/>
    </row>
    <row r="36" spans="1:12" x14ac:dyDescent="0.2">
      <c r="C36" s="572"/>
      <c r="D36" s="573"/>
      <c r="E36"/>
      <c r="F36" s="575"/>
      <c r="G36" s="572"/>
      <c r="H36"/>
      <c r="J36" s="572"/>
      <c r="K36"/>
      <c r="L36"/>
    </row>
    <row r="37" spans="1:12" x14ac:dyDescent="0.2">
      <c r="C37" s="572"/>
      <c r="D37" s="573"/>
      <c r="E37"/>
      <c r="F37" s="575"/>
      <c r="G37" s="572"/>
      <c r="H37"/>
      <c r="J37" s="572"/>
      <c r="K37"/>
      <c r="L37"/>
    </row>
    <row r="38" spans="1:12" x14ac:dyDescent="0.2">
      <c r="C38" s="572"/>
      <c r="D38" s="573"/>
      <c r="E38"/>
      <c r="F38" s="575"/>
      <c r="G38" s="572"/>
      <c r="H38"/>
      <c r="J38" s="572"/>
      <c r="K38"/>
      <c r="L38"/>
    </row>
    <row r="39" spans="1:12" x14ac:dyDescent="0.2">
      <c r="C39" s="572"/>
      <c r="D39" s="573"/>
      <c r="E39"/>
      <c r="F39" s="575"/>
      <c r="G39" s="572"/>
      <c r="H39"/>
      <c r="J39" s="572"/>
      <c r="K39"/>
      <c r="L39"/>
    </row>
    <row r="40" spans="1:12" x14ac:dyDescent="0.2">
      <c r="C40" s="572"/>
      <c r="D40" s="573"/>
      <c r="E40"/>
      <c r="F40" s="575"/>
      <c r="G40" s="572"/>
      <c r="H40"/>
      <c r="J40" s="572"/>
      <c r="K40"/>
      <c r="L40"/>
    </row>
    <row r="41" spans="1:12" x14ac:dyDescent="0.2">
      <c r="C41" s="572"/>
      <c r="D41" s="573"/>
      <c r="E41"/>
      <c r="F41" s="575"/>
      <c r="G41" s="572"/>
      <c r="H41"/>
      <c r="J41" s="572"/>
      <c r="K41"/>
      <c r="L41"/>
    </row>
    <row r="42" spans="1:12" x14ac:dyDescent="0.2">
      <c r="C42" s="572"/>
      <c r="D42" s="573"/>
      <c r="E42"/>
      <c r="F42" s="575"/>
      <c r="G42" s="572"/>
      <c r="H42"/>
      <c r="J42" s="572"/>
      <c r="K42"/>
      <c r="L42"/>
    </row>
    <row r="43" spans="1:12" x14ac:dyDescent="0.2">
      <c r="C43" s="572"/>
      <c r="D43" s="573"/>
      <c r="E43"/>
      <c r="F43" s="575"/>
      <c r="G43" s="572"/>
      <c r="H43"/>
      <c r="J43" s="572"/>
      <c r="K43"/>
      <c r="L43"/>
    </row>
    <row r="44" spans="1:12" x14ac:dyDescent="0.2">
      <c r="C44" s="572"/>
      <c r="D44" s="573"/>
      <c r="E44"/>
      <c r="F44" s="575"/>
      <c r="G44" s="572"/>
      <c r="H44"/>
      <c r="J44" s="572"/>
      <c r="K44"/>
      <c r="L44"/>
    </row>
    <row r="45" spans="1:12" x14ac:dyDescent="0.2">
      <c r="C45" s="572"/>
      <c r="D45" s="573"/>
      <c r="E45"/>
      <c r="F45" s="575"/>
      <c r="G45" s="572"/>
      <c r="H45"/>
      <c r="J45" s="572"/>
      <c r="K45"/>
      <c r="L45"/>
    </row>
    <row r="46" spans="1:12" x14ac:dyDescent="0.2">
      <c r="C46" s="572"/>
      <c r="D46" s="573"/>
      <c r="E46"/>
      <c r="F46" s="575"/>
      <c r="G46" s="572"/>
      <c r="H46"/>
      <c r="J46" s="572"/>
      <c r="K46"/>
      <c r="L46"/>
    </row>
    <row r="47" spans="1:12" x14ac:dyDescent="0.2">
      <c r="C47" s="572"/>
      <c r="D47" s="573"/>
      <c r="E47"/>
      <c r="F47" s="575"/>
      <c r="G47" s="572"/>
      <c r="H47"/>
      <c r="J47" s="572"/>
      <c r="K47"/>
      <c r="L47"/>
    </row>
    <row r="48" spans="1:12" x14ac:dyDescent="0.2">
      <c r="C48" s="572"/>
      <c r="D48" s="573"/>
      <c r="E48"/>
      <c r="F48" s="575"/>
      <c r="G48" s="572"/>
      <c r="H48"/>
      <c r="J48" s="572"/>
      <c r="K48"/>
      <c r="L48"/>
    </row>
    <row r="49" spans="3:12" x14ac:dyDescent="0.2">
      <c r="C49" s="572"/>
      <c r="D49" s="573"/>
      <c r="E49"/>
      <c r="F49" s="575"/>
      <c r="G49" s="572"/>
      <c r="H49"/>
      <c r="J49" s="572"/>
      <c r="K49"/>
      <c r="L49"/>
    </row>
    <row r="50" spans="3:12" x14ac:dyDescent="0.2">
      <c r="C50" s="572"/>
      <c r="D50" s="573"/>
      <c r="E50"/>
      <c r="F50" s="575"/>
      <c r="G50" s="572"/>
      <c r="H50"/>
      <c r="J50" s="572"/>
      <c r="K50"/>
      <c r="L50"/>
    </row>
    <row r="51" spans="3:12" x14ac:dyDescent="0.2">
      <c r="C51" s="572"/>
      <c r="D51" s="573"/>
      <c r="E51"/>
      <c r="F51" s="575"/>
      <c r="G51" s="572"/>
      <c r="H51"/>
      <c r="J51" s="572"/>
      <c r="K51"/>
      <c r="L51"/>
    </row>
    <row r="52" spans="3:12" x14ac:dyDescent="0.2">
      <c r="C52" s="572"/>
      <c r="D52" s="573"/>
      <c r="E52"/>
      <c r="F52" s="575"/>
      <c r="G52" s="572"/>
      <c r="H52"/>
      <c r="J52" s="572"/>
      <c r="K52"/>
      <c r="L52"/>
    </row>
    <row r="53" spans="3:12" x14ac:dyDescent="0.2">
      <c r="C53" s="572"/>
      <c r="D53" s="573"/>
      <c r="E53"/>
      <c r="F53" s="575"/>
      <c r="G53" s="572"/>
      <c r="H53"/>
      <c r="J53" s="572"/>
      <c r="K53"/>
      <c r="L53"/>
    </row>
    <row r="54" spans="3:12" x14ac:dyDescent="0.2">
      <c r="C54" s="572"/>
      <c r="D54" s="573"/>
      <c r="E54"/>
      <c r="F54" s="575"/>
      <c r="G54" s="572"/>
      <c r="H54"/>
      <c r="J54" s="572"/>
      <c r="K54"/>
      <c r="L54"/>
    </row>
    <row r="55" spans="3:12" x14ac:dyDescent="0.2">
      <c r="C55" s="572"/>
      <c r="D55" s="573"/>
      <c r="E55"/>
      <c r="F55" s="575"/>
      <c r="G55" s="572"/>
      <c r="H55"/>
      <c r="J55" s="572"/>
      <c r="K55"/>
      <c r="L55"/>
    </row>
    <row r="56" spans="3:12" x14ac:dyDescent="0.2">
      <c r="C56" s="572"/>
      <c r="D56" s="573"/>
      <c r="E56"/>
      <c r="F56" s="575"/>
      <c r="G56" s="572"/>
      <c r="H56"/>
      <c r="J56" s="572"/>
      <c r="K56"/>
      <c r="L56"/>
    </row>
    <row r="57" spans="3:12" x14ac:dyDescent="0.2">
      <c r="C57" s="572"/>
      <c r="D57" s="573"/>
      <c r="E57"/>
      <c r="F57" s="575"/>
      <c r="G57" s="572"/>
      <c r="H57"/>
      <c r="J57" s="572"/>
      <c r="K57"/>
      <c r="L57"/>
    </row>
    <row r="58" spans="3:12" x14ac:dyDescent="0.2">
      <c r="C58" s="572"/>
      <c r="D58" s="573"/>
      <c r="E58"/>
      <c r="F58" s="575"/>
      <c r="G58" s="572"/>
      <c r="H58"/>
      <c r="J58" s="572"/>
      <c r="K58"/>
      <c r="L58"/>
    </row>
    <row r="59" spans="3:12" x14ac:dyDescent="0.2">
      <c r="C59" s="572"/>
      <c r="D59" s="573"/>
      <c r="E59"/>
      <c r="F59" s="575"/>
      <c r="G59" s="572"/>
      <c r="H59"/>
      <c r="J59" s="572"/>
      <c r="K59"/>
      <c r="L59"/>
    </row>
    <row r="60" spans="3:12" x14ac:dyDescent="0.2">
      <c r="C60" s="572"/>
      <c r="D60" s="573"/>
      <c r="E60"/>
      <c r="F60" s="575"/>
      <c r="G60" s="572"/>
      <c r="H60"/>
      <c r="J60" s="572"/>
      <c r="K60"/>
      <c r="L60"/>
    </row>
    <row r="61" spans="3:12" x14ac:dyDescent="0.2">
      <c r="C61" s="572"/>
      <c r="D61" s="573"/>
      <c r="E61"/>
      <c r="F61" s="575"/>
      <c r="G61" s="572"/>
      <c r="H61"/>
      <c r="J61" s="572"/>
      <c r="K61"/>
      <c r="L61"/>
    </row>
    <row r="62" spans="3:12" x14ac:dyDescent="0.2">
      <c r="C62" s="572"/>
      <c r="D62" s="573"/>
      <c r="E62"/>
      <c r="F62" s="575"/>
      <c r="G62" s="572"/>
      <c r="H62"/>
      <c r="J62" s="572"/>
      <c r="K62"/>
      <c r="L62"/>
    </row>
    <row r="63" spans="3:12" x14ac:dyDescent="0.2">
      <c r="C63" s="572"/>
      <c r="D63" s="573"/>
      <c r="E63"/>
      <c r="F63" s="575"/>
      <c r="G63" s="572"/>
      <c r="H63"/>
      <c r="J63" s="572"/>
      <c r="K63"/>
      <c r="L63"/>
    </row>
    <row r="64" spans="3:12" x14ac:dyDescent="0.2">
      <c r="C64" s="572"/>
      <c r="D64" s="573"/>
      <c r="E64"/>
      <c r="F64" s="575"/>
      <c r="G64" s="572"/>
      <c r="H64"/>
      <c r="J64" s="572"/>
      <c r="K64"/>
      <c r="L64"/>
    </row>
    <row r="65" spans="3:12" x14ac:dyDescent="0.2">
      <c r="C65" s="572"/>
      <c r="D65" s="573"/>
      <c r="E65"/>
      <c r="F65" s="575"/>
      <c r="G65" s="572"/>
      <c r="H65"/>
      <c r="J65" s="572"/>
      <c r="K65"/>
      <c r="L65"/>
    </row>
    <row r="66" spans="3:12" x14ac:dyDescent="0.2">
      <c r="C66" s="572"/>
      <c r="D66" s="573"/>
      <c r="E66"/>
      <c r="F66" s="575"/>
      <c r="G66" s="572"/>
      <c r="H66"/>
      <c r="J66" s="572"/>
      <c r="K66"/>
      <c r="L66"/>
    </row>
    <row r="67" spans="3:12" x14ac:dyDescent="0.2">
      <c r="C67" s="572"/>
      <c r="D67" s="573"/>
      <c r="E67"/>
      <c r="F67" s="575"/>
      <c r="G67" s="572"/>
      <c r="H67"/>
      <c r="J67" s="572"/>
      <c r="K67"/>
      <c r="L67"/>
    </row>
    <row r="68" spans="3:12" x14ac:dyDescent="0.2">
      <c r="C68" s="572"/>
      <c r="D68" s="573"/>
      <c r="E68"/>
      <c r="F68" s="575"/>
      <c r="G68" s="572"/>
      <c r="H68"/>
      <c r="J68" s="572"/>
      <c r="K68"/>
      <c r="L68"/>
    </row>
    <row r="69" spans="3:12" x14ac:dyDescent="0.2">
      <c r="C69" s="572"/>
      <c r="D69" s="573"/>
      <c r="E69"/>
      <c r="F69" s="575"/>
      <c r="G69" s="572"/>
      <c r="H69"/>
      <c r="J69" s="572"/>
      <c r="K69"/>
      <c r="L69"/>
    </row>
    <row r="70" spans="3:12" x14ac:dyDescent="0.2">
      <c r="C70" s="572"/>
      <c r="D70" s="573"/>
      <c r="E70"/>
      <c r="F70" s="575"/>
      <c r="G70" s="572"/>
      <c r="H70"/>
      <c r="J70" s="572"/>
      <c r="K70"/>
      <c r="L70"/>
    </row>
    <row r="71" spans="3:12" x14ac:dyDescent="0.2">
      <c r="C71" s="572"/>
      <c r="D71" s="573"/>
      <c r="E71"/>
      <c r="F71" s="575"/>
      <c r="G71" s="572"/>
      <c r="H71"/>
      <c r="J71" s="572"/>
      <c r="K71"/>
      <c r="L71"/>
    </row>
    <row r="72" spans="3:12" x14ac:dyDescent="0.2">
      <c r="C72" s="572"/>
      <c r="D72" s="573"/>
      <c r="E72"/>
      <c r="F72" s="575"/>
      <c r="G72" s="572"/>
      <c r="H72"/>
      <c r="J72" s="572"/>
      <c r="K72"/>
      <c r="L72"/>
    </row>
    <row r="73" spans="3:12" x14ac:dyDescent="0.2">
      <c r="C73" s="572"/>
      <c r="D73" s="573"/>
      <c r="E73"/>
      <c r="F73" s="575"/>
      <c r="G73" s="572"/>
      <c r="H73"/>
      <c r="J73" s="572"/>
      <c r="K73"/>
      <c r="L73"/>
    </row>
    <row r="74" spans="3:12" x14ac:dyDescent="0.2">
      <c r="C74" s="572"/>
      <c r="D74" s="573"/>
      <c r="E74"/>
      <c r="F74" s="575"/>
      <c r="G74" s="572"/>
      <c r="H74"/>
      <c r="J74" s="572"/>
      <c r="K74"/>
      <c r="L74"/>
    </row>
    <row r="75" spans="3:12" x14ac:dyDescent="0.2">
      <c r="C75" s="572"/>
      <c r="D75" s="573"/>
      <c r="E75"/>
      <c r="F75" s="575"/>
      <c r="G75" s="572"/>
      <c r="H75"/>
      <c r="J75" s="572"/>
      <c r="K75"/>
      <c r="L75"/>
    </row>
    <row r="76" spans="3:12" x14ac:dyDescent="0.2">
      <c r="C76" s="572"/>
      <c r="D76" s="573"/>
      <c r="E76"/>
      <c r="F76" s="575"/>
      <c r="G76" s="572"/>
      <c r="H76"/>
      <c r="J76" s="572"/>
      <c r="K76"/>
      <c r="L76"/>
    </row>
    <row r="77" spans="3:12" x14ac:dyDescent="0.2">
      <c r="C77" s="572"/>
      <c r="D77" s="573"/>
      <c r="E77"/>
      <c r="F77" s="575"/>
      <c r="G77" s="572"/>
      <c r="H77"/>
      <c r="J77" s="572"/>
      <c r="K77"/>
      <c r="L77"/>
    </row>
    <row r="78" spans="3:12" x14ac:dyDescent="0.2">
      <c r="C78" s="572"/>
      <c r="D78" s="573"/>
      <c r="E78"/>
      <c r="F78" s="575"/>
      <c r="G78" s="572"/>
      <c r="H78"/>
      <c r="J78" s="572"/>
      <c r="K78"/>
      <c r="L78"/>
    </row>
    <row r="79" spans="3:12" x14ac:dyDescent="0.2">
      <c r="C79" s="572"/>
      <c r="D79" s="573"/>
      <c r="E79"/>
      <c r="F79" s="575"/>
      <c r="G79" s="572"/>
      <c r="H79"/>
      <c r="J79" s="572"/>
      <c r="K79"/>
      <c r="L79"/>
    </row>
    <row r="80" spans="3:12" x14ac:dyDescent="0.2">
      <c r="C80" s="572"/>
      <c r="D80" s="573"/>
      <c r="E80"/>
      <c r="F80" s="575"/>
      <c r="G80" s="572"/>
      <c r="H80"/>
      <c r="J80" s="572"/>
      <c r="K80"/>
      <c r="L80"/>
    </row>
    <row r="81" spans="3:12" x14ac:dyDescent="0.2">
      <c r="C81" s="572"/>
      <c r="D81" s="573"/>
      <c r="E81"/>
      <c r="F81" s="575"/>
      <c r="G81" s="572"/>
      <c r="H81"/>
      <c r="J81" s="572"/>
      <c r="K81"/>
      <c r="L81"/>
    </row>
    <row r="82" spans="3:12" x14ac:dyDescent="0.2">
      <c r="C82" s="572"/>
      <c r="D82" s="573"/>
      <c r="E82"/>
      <c r="F82" s="575"/>
      <c r="G82" s="572"/>
      <c r="H82"/>
      <c r="J82" s="572"/>
      <c r="K82"/>
      <c r="L82"/>
    </row>
    <row r="83" spans="3:12" x14ac:dyDescent="0.2">
      <c r="C83" s="572"/>
      <c r="D83" s="573"/>
      <c r="E83"/>
      <c r="F83" s="575"/>
      <c r="G83" s="572"/>
      <c r="H83"/>
      <c r="J83" s="572"/>
      <c r="K83"/>
      <c r="L83"/>
    </row>
  </sheetData>
  <sheetProtection password="C69C" sheet="1" objects="1" scenarios="1"/>
  <mergeCells count="2">
    <mergeCell ref="B4:C4"/>
    <mergeCell ref="C1:D1"/>
  </mergeCells>
  <dataValidations count="2">
    <dataValidation type="list" allowBlank="1" showInputMessage="1" showErrorMessage="1" sqref="F34:G35 E22:E26 F3:F20 F34:F65536 E28:E32">
      <formula1>TIME</formula1>
    </dataValidation>
    <dataValidation type="whole" allowBlank="1" showInputMessage="1" showErrorMessage="1" sqref="C16:D32 I16:I32">
      <formula1>-100000000</formula1>
      <formula2>100000000</formula2>
    </dataValidation>
  </dataValidations>
  <pageMargins left="0.70866141732283472" right="0.70866141732283472" top="0.74803149606299213" bottom="0.74803149606299213" header="0.31496062992125984" footer="0.31496062992125984"/>
  <pageSetup paperSize="9" scale="84"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00B0F0"/>
    <pageSetUpPr fitToPage="1"/>
  </sheetPr>
  <dimension ref="A1:L83"/>
  <sheetViews>
    <sheetView workbookViewId="0">
      <selection activeCell="I2" sqref="I2"/>
    </sheetView>
  </sheetViews>
  <sheetFormatPr defaultRowHeight="12.75" x14ac:dyDescent="0.2"/>
  <cols>
    <col min="1" max="1" width="2.5703125" customWidth="1"/>
    <col min="2" max="2" width="4" bestFit="1" customWidth="1"/>
    <col min="3" max="3" width="11.28515625" customWidth="1"/>
    <col min="4" max="4" width="12.28515625" style="572" customWidth="1"/>
    <col min="5" max="5" width="9.85546875" style="573" bestFit="1" customWidth="1"/>
    <col min="6" max="6" width="9.85546875" bestFit="1" customWidth="1"/>
    <col min="7" max="7" width="9.28515625" style="575" customWidth="1"/>
    <col min="8" max="8" width="11.140625" style="572" customWidth="1"/>
    <col min="9" max="9" width="12.28515625" customWidth="1"/>
    <col min="10" max="10" width="8.85546875" customWidth="1"/>
    <col min="11" max="11" width="12.7109375" style="572" customWidth="1"/>
    <col min="12" max="12" width="1.85546875" style="572" customWidth="1"/>
    <col min="13" max="13" width="10" customWidth="1"/>
  </cols>
  <sheetData>
    <row r="1" spans="1:12" x14ac:dyDescent="0.2">
      <c r="A1" s="530"/>
      <c r="B1" s="531"/>
      <c r="C1" s="892" t="s">
        <v>763</v>
      </c>
      <c r="D1" s="892"/>
      <c r="E1" s="533"/>
      <c r="F1" s="531"/>
      <c r="G1" s="534"/>
      <c r="H1" s="532"/>
      <c r="I1" s="531"/>
      <c r="J1" s="531"/>
      <c r="K1" s="532"/>
      <c r="L1" s="535"/>
    </row>
    <row r="2" spans="1:12" x14ac:dyDescent="0.2">
      <c r="A2" s="257"/>
      <c r="B2" s="219"/>
      <c r="C2" s="219"/>
      <c r="D2" s="536"/>
      <c r="E2" s="537"/>
      <c r="F2" s="219"/>
      <c r="G2" s="538"/>
      <c r="H2" s="536"/>
      <c r="I2" s="219"/>
      <c r="J2" s="219"/>
      <c r="K2" s="536"/>
      <c r="L2" s="539"/>
    </row>
    <row r="3" spans="1:12" x14ac:dyDescent="0.2">
      <c r="A3" s="257"/>
      <c r="B3" s="250"/>
      <c r="C3" s="9" t="s">
        <v>533</v>
      </c>
      <c r="D3" s="536"/>
      <c r="E3" s="537"/>
      <c r="F3" s="219"/>
      <c r="G3" s="538"/>
      <c r="H3" s="536"/>
      <c r="I3" s="219"/>
      <c r="J3" s="219"/>
      <c r="K3" s="536"/>
      <c r="L3" s="539"/>
    </row>
    <row r="4" spans="1:12" x14ac:dyDescent="0.2">
      <c r="A4" s="257"/>
      <c r="B4" s="891"/>
      <c r="C4" s="891"/>
      <c r="D4" s="536"/>
      <c r="E4" s="537"/>
      <c r="F4" s="219"/>
      <c r="G4" s="538"/>
      <c r="H4" s="536"/>
      <c r="I4" s="219"/>
      <c r="J4" s="219"/>
      <c r="K4" s="536"/>
      <c r="L4" s="539"/>
    </row>
    <row r="5" spans="1:12" x14ac:dyDescent="0.2">
      <c r="A5" s="257"/>
      <c r="B5" s="9" t="s">
        <v>667</v>
      </c>
      <c r="C5" s="9" t="s">
        <v>668</v>
      </c>
      <c r="D5" s="536"/>
      <c r="E5" s="537"/>
      <c r="F5" s="219"/>
      <c r="G5" s="538"/>
      <c r="H5" s="536"/>
      <c r="I5" s="219"/>
      <c r="J5" s="219"/>
      <c r="K5" s="536"/>
      <c r="L5" s="539"/>
    </row>
    <row r="6" spans="1:12" x14ac:dyDescent="0.2">
      <c r="A6" s="257"/>
      <c r="B6" s="9"/>
      <c r="C6" s="9"/>
      <c r="D6" s="536"/>
      <c r="E6" s="537"/>
      <c r="F6" s="219"/>
      <c r="G6" s="538"/>
      <c r="H6" s="536"/>
      <c r="I6" s="219"/>
      <c r="J6" s="219"/>
      <c r="K6" s="536"/>
      <c r="L6" s="539"/>
    </row>
    <row r="7" spans="1:12" x14ac:dyDescent="0.2">
      <c r="A7" s="257"/>
      <c r="B7" s="9" t="s">
        <v>682</v>
      </c>
      <c r="C7" s="9" t="s">
        <v>683</v>
      </c>
      <c r="D7" s="536"/>
      <c r="E7" s="537"/>
      <c r="F7" s="219"/>
      <c r="G7" s="538"/>
      <c r="H7" s="536"/>
      <c r="I7" s="219"/>
      <c r="J7" s="219"/>
      <c r="K7" s="536"/>
      <c r="L7" s="539"/>
    </row>
    <row r="8" spans="1:12" x14ac:dyDescent="0.2">
      <c r="A8" s="257"/>
      <c r="B8" s="219"/>
      <c r="C8" s="536"/>
      <c r="D8" s="537"/>
      <c r="E8" s="219"/>
      <c r="F8" s="538"/>
      <c r="G8" s="536"/>
      <c r="H8" s="219"/>
      <c r="I8" s="219"/>
      <c r="J8" s="536"/>
      <c r="K8" s="219"/>
      <c r="L8" s="262"/>
    </row>
    <row r="9" spans="1:12" ht="13.5" thickBot="1" x14ac:dyDescent="0.25">
      <c r="A9" s="257"/>
      <c r="B9" s="219"/>
      <c r="C9" s="536"/>
      <c r="D9" s="537"/>
      <c r="E9" s="219"/>
      <c r="F9" s="538"/>
      <c r="G9" s="536"/>
      <c r="H9" s="219"/>
      <c r="I9" s="219"/>
      <c r="J9" s="536"/>
      <c r="K9" s="219"/>
      <c r="L9" s="262"/>
    </row>
    <row r="10" spans="1:12" ht="38.25" x14ac:dyDescent="0.2">
      <c r="A10" s="257"/>
      <c r="B10" s="540"/>
      <c r="C10" s="541" t="s">
        <v>50</v>
      </c>
      <c r="D10" s="541" t="s">
        <v>671</v>
      </c>
      <c r="E10" s="541" t="s">
        <v>672</v>
      </c>
      <c r="F10" s="542" t="s">
        <v>673</v>
      </c>
      <c r="G10" s="541" t="s">
        <v>674</v>
      </c>
      <c r="H10" s="541" t="s">
        <v>650</v>
      </c>
      <c r="I10" s="541" t="s">
        <v>675</v>
      </c>
      <c r="J10" s="541" t="s">
        <v>676</v>
      </c>
      <c r="K10" s="543" t="s">
        <v>537</v>
      </c>
      <c r="L10" s="544"/>
    </row>
    <row r="11" spans="1:12" ht="13.5" thickBot="1" x14ac:dyDescent="0.25">
      <c r="A11" s="257"/>
      <c r="B11" s="545"/>
      <c r="C11" s="546">
        <f>SUM(C16:C32)</f>
        <v>0</v>
      </c>
      <c r="D11" s="546">
        <f>SUM(D16:D32)</f>
        <v>0</v>
      </c>
      <c r="E11" s="546"/>
      <c r="F11" s="547"/>
      <c r="G11" s="546">
        <f>SUM(G16:G32)</f>
        <v>0</v>
      </c>
      <c r="H11" s="546">
        <f>SUM(H16:H32)</f>
        <v>0</v>
      </c>
      <c r="I11" s="546">
        <f>SUM(I16:I32)</f>
        <v>0</v>
      </c>
      <c r="J11" s="546"/>
      <c r="K11" s="546">
        <f>SUM(K16:K32)</f>
        <v>0</v>
      </c>
      <c r="L11" s="548"/>
    </row>
    <row r="12" spans="1:12" x14ac:dyDescent="0.2">
      <c r="A12" s="257"/>
      <c r="B12" s="250"/>
      <c r="C12" s="549"/>
      <c r="D12" s="550"/>
      <c r="E12" s="549"/>
      <c r="F12" s="551"/>
      <c r="G12" s="550"/>
      <c r="H12" s="550"/>
      <c r="I12" s="550"/>
      <c r="J12" s="549"/>
      <c r="K12" s="549"/>
      <c r="L12" s="548"/>
    </row>
    <row r="13" spans="1:12" x14ac:dyDescent="0.2">
      <c r="A13" s="257"/>
      <c r="B13" s="9" t="s">
        <v>682</v>
      </c>
      <c r="C13" s="549" t="s">
        <v>684</v>
      </c>
      <c r="D13" s="537"/>
      <c r="E13" s="219"/>
      <c r="F13" s="538"/>
      <c r="G13" s="536"/>
      <c r="H13" s="219"/>
      <c r="I13" s="219"/>
      <c r="J13" s="536"/>
      <c r="K13" s="219"/>
      <c r="L13" s="262"/>
    </row>
    <row r="14" spans="1:12" ht="13.5" thickBot="1" x14ac:dyDescent="0.25">
      <c r="A14" s="257"/>
      <c r="B14" s="250"/>
      <c r="C14" s="549"/>
      <c r="D14" s="550"/>
      <c r="E14" s="549"/>
      <c r="F14" s="551"/>
      <c r="G14" s="549"/>
      <c r="H14" s="550"/>
      <c r="I14" s="550"/>
      <c r="J14" s="549"/>
      <c r="K14" s="549"/>
      <c r="L14" s="548"/>
    </row>
    <row r="15" spans="1:12" ht="38.25" x14ac:dyDescent="0.2">
      <c r="A15" s="257"/>
      <c r="B15" s="552" t="s">
        <v>678</v>
      </c>
      <c r="C15" s="553" t="s">
        <v>50</v>
      </c>
      <c r="D15" s="553" t="s">
        <v>671</v>
      </c>
      <c r="E15" s="553" t="s">
        <v>672</v>
      </c>
      <c r="F15" s="554" t="s">
        <v>673</v>
      </c>
      <c r="G15" s="553" t="s">
        <v>674</v>
      </c>
      <c r="H15" s="553" t="s">
        <v>650</v>
      </c>
      <c r="I15" s="553" t="s">
        <v>675</v>
      </c>
      <c r="J15" s="553" t="s">
        <v>676</v>
      </c>
      <c r="K15" s="555" t="s">
        <v>537</v>
      </c>
      <c r="L15" s="544"/>
    </row>
    <row r="16" spans="1:12" x14ac:dyDescent="0.2">
      <c r="A16" s="257"/>
      <c r="B16" s="556">
        <v>1</v>
      </c>
      <c r="C16" s="557"/>
      <c r="D16" s="457"/>
      <c r="E16" s="558" t="s">
        <v>679</v>
      </c>
      <c r="F16" s="559">
        <v>0.01</v>
      </c>
      <c r="G16" s="560">
        <f>F16*C16</f>
        <v>0</v>
      </c>
      <c r="H16" s="561">
        <f>D16+G16</f>
        <v>0</v>
      </c>
      <c r="I16" s="557"/>
      <c r="J16" s="562">
        <v>0</v>
      </c>
      <c r="K16" s="563">
        <f>I16*J16</f>
        <v>0</v>
      </c>
      <c r="L16" s="564"/>
    </row>
    <row r="17" spans="1:12" x14ac:dyDescent="0.2">
      <c r="A17" s="257"/>
      <c r="B17" s="556">
        <v>2</v>
      </c>
      <c r="C17" s="557"/>
      <c r="D17" s="457"/>
      <c r="E17" s="558" t="s">
        <v>679</v>
      </c>
      <c r="F17" s="559">
        <v>0.01</v>
      </c>
      <c r="G17" s="560">
        <f>F17*C17</f>
        <v>0</v>
      </c>
      <c r="H17" s="561">
        <f>MAX(D17,0)+F17*C17</f>
        <v>0</v>
      </c>
      <c r="I17" s="557"/>
      <c r="J17" s="562">
        <v>0.2</v>
      </c>
      <c r="K17" s="563">
        <f>I17*J17</f>
        <v>0</v>
      </c>
      <c r="L17" s="564"/>
    </row>
    <row r="18" spans="1:12" x14ac:dyDescent="0.2">
      <c r="A18" s="257"/>
      <c r="B18" s="556">
        <v>3</v>
      </c>
      <c r="C18" s="557"/>
      <c r="D18" s="457"/>
      <c r="E18" s="558" t="s">
        <v>679</v>
      </c>
      <c r="F18" s="559">
        <v>0.01</v>
      </c>
      <c r="G18" s="560">
        <f>F18*C18</f>
        <v>0</v>
      </c>
      <c r="H18" s="561">
        <f>MAX(D18,0)+F18*C18</f>
        <v>0</v>
      </c>
      <c r="I18" s="557"/>
      <c r="J18" s="562">
        <v>0.5</v>
      </c>
      <c r="K18" s="563">
        <f>I18*J18</f>
        <v>0</v>
      </c>
      <c r="L18" s="564"/>
    </row>
    <row r="19" spans="1:12" x14ac:dyDescent="0.2">
      <c r="A19" s="257"/>
      <c r="B19" s="556">
        <v>4</v>
      </c>
      <c r="C19" s="557"/>
      <c r="D19" s="457"/>
      <c r="E19" s="558" t="s">
        <v>679</v>
      </c>
      <c r="F19" s="559">
        <v>0.01</v>
      </c>
      <c r="G19" s="560">
        <f t="shared" ref="G19:G32" si="0">F19*C19</f>
        <v>0</v>
      </c>
      <c r="H19" s="561">
        <f t="shared" ref="H19:H32" si="1">MAX(D19,0)+F19*C19</f>
        <v>0</v>
      </c>
      <c r="I19" s="557"/>
      <c r="J19" s="562">
        <v>1</v>
      </c>
      <c r="K19" s="563">
        <f>I19*J19</f>
        <v>0</v>
      </c>
      <c r="L19" s="564"/>
    </row>
    <row r="20" spans="1:12" x14ac:dyDescent="0.2">
      <c r="A20" s="257"/>
      <c r="B20" s="556">
        <v>5</v>
      </c>
      <c r="C20" s="557"/>
      <c r="D20" s="457"/>
      <c r="E20" s="558" t="s">
        <v>679</v>
      </c>
      <c r="F20" s="559">
        <v>0.01</v>
      </c>
      <c r="G20" s="560">
        <f t="shared" si="0"/>
        <v>0</v>
      </c>
      <c r="H20" s="561">
        <f t="shared" si="1"/>
        <v>0</v>
      </c>
      <c r="I20" s="557"/>
      <c r="J20" s="562">
        <v>1.5</v>
      </c>
      <c r="K20" s="563">
        <f>I20*J20</f>
        <v>0</v>
      </c>
      <c r="L20" s="564"/>
    </row>
    <row r="21" spans="1:12" x14ac:dyDescent="0.2">
      <c r="A21" s="257"/>
      <c r="B21" s="556"/>
      <c r="C21" s="565"/>
      <c r="D21" s="565"/>
      <c r="E21" s="565"/>
      <c r="F21" s="565"/>
      <c r="G21" s="565"/>
      <c r="H21" s="565"/>
      <c r="I21" s="565"/>
      <c r="J21" s="565"/>
      <c r="K21" s="563"/>
      <c r="L21" s="564"/>
    </row>
    <row r="22" spans="1:12" x14ac:dyDescent="0.2">
      <c r="A22" s="257"/>
      <c r="B22" s="556">
        <v>6</v>
      </c>
      <c r="C22" s="557"/>
      <c r="D22" s="457"/>
      <c r="E22" s="558" t="s">
        <v>680</v>
      </c>
      <c r="F22" s="559">
        <v>0.05</v>
      </c>
      <c r="G22" s="560">
        <f t="shared" si="0"/>
        <v>0</v>
      </c>
      <c r="H22" s="561">
        <f t="shared" si="1"/>
        <v>0</v>
      </c>
      <c r="I22" s="557"/>
      <c r="J22" s="562">
        <v>0</v>
      </c>
      <c r="K22" s="563">
        <f>I22*J22</f>
        <v>0</v>
      </c>
      <c r="L22" s="564"/>
    </row>
    <row r="23" spans="1:12" x14ac:dyDescent="0.2">
      <c r="A23" s="257"/>
      <c r="B23" s="556">
        <v>7</v>
      </c>
      <c r="C23" s="557"/>
      <c r="D23" s="457"/>
      <c r="E23" s="558" t="s">
        <v>680</v>
      </c>
      <c r="F23" s="559">
        <v>0.05</v>
      </c>
      <c r="G23" s="560">
        <f t="shared" si="0"/>
        <v>0</v>
      </c>
      <c r="H23" s="561">
        <f t="shared" si="1"/>
        <v>0</v>
      </c>
      <c r="I23" s="557"/>
      <c r="J23" s="562">
        <v>0.2</v>
      </c>
      <c r="K23" s="563">
        <f>I23*J23</f>
        <v>0</v>
      </c>
      <c r="L23" s="564"/>
    </row>
    <row r="24" spans="1:12" x14ac:dyDescent="0.2">
      <c r="A24" s="257"/>
      <c r="B24" s="556">
        <v>8</v>
      </c>
      <c r="C24" s="557"/>
      <c r="D24" s="457"/>
      <c r="E24" s="558" t="s">
        <v>680</v>
      </c>
      <c r="F24" s="559">
        <v>0.05</v>
      </c>
      <c r="G24" s="560">
        <f>F24*C24</f>
        <v>0</v>
      </c>
      <c r="H24" s="561">
        <f>MAX(D24,0)+F24*C24</f>
        <v>0</v>
      </c>
      <c r="I24" s="557"/>
      <c r="J24" s="562">
        <v>0.5</v>
      </c>
      <c r="K24" s="563">
        <f>I24*J24</f>
        <v>0</v>
      </c>
      <c r="L24" s="564"/>
    </row>
    <row r="25" spans="1:12" x14ac:dyDescent="0.2">
      <c r="A25" s="257"/>
      <c r="B25" s="556">
        <v>9</v>
      </c>
      <c r="C25" s="557"/>
      <c r="D25" s="457"/>
      <c r="E25" s="558" t="s">
        <v>680</v>
      </c>
      <c r="F25" s="559">
        <v>0.05</v>
      </c>
      <c r="G25" s="560">
        <f t="shared" si="0"/>
        <v>0</v>
      </c>
      <c r="H25" s="561">
        <f t="shared" si="1"/>
        <v>0</v>
      </c>
      <c r="I25" s="557"/>
      <c r="J25" s="562">
        <v>1</v>
      </c>
      <c r="K25" s="563">
        <f>I25*J25</f>
        <v>0</v>
      </c>
      <c r="L25" s="564"/>
    </row>
    <row r="26" spans="1:12" x14ac:dyDescent="0.2">
      <c r="A26" s="257"/>
      <c r="B26" s="556">
        <v>10</v>
      </c>
      <c r="C26" s="557"/>
      <c r="D26" s="457"/>
      <c r="E26" s="558" t="s">
        <v>680</v>
      </c>
      <c r="F26" s="559">
        <v>0.05</v>
      </c>
      <c r="G26" s="560">
        <f t="shared" si="0"/>
        <v>0</v>
      </c>
      <c r="H26" s="561">
        <f t="shared" si="1"/>
        <v>0</v>
      </c>
      <c r="I26" s="557"/>
      <c r="J26" s="562">
        <v>1.5</v>
      </c>
      <c r="K26" s="563">
        <f>I26*J26</f>
        <v>0</v>
      </c>
      <c r="L26" s="564"/>
    </row>
    <row r="27" spans="1:12" x14ac:dyDescent="0.2">
      <c r="A27" s="257"/>
      <c r="B27" s="556"/>
      <c r="C27" s="565"/>
      <c r="D27" s="565"/>
      <c r="E27" s="565"/>
      <c r="F27" s="565"/>
      <c r="G27" s="565"/>
      <c r="H27" s="565"/>
      <c r="I27" s="565"/>
      <c r="J27" s="565"/>
      <c r="K27" s="563"/>
      <c r="L27" s="564"/>
    </row>
    <row r="28" spans="1:12" x14ac:dyDescent="0.2">
      <c r="A28" s="257"/>
      <c r="B28" s="556">
        <v>11</v>
      </c>
      <c r="C28" s="557"/>
      <c r="D28" s="457"/>
      <c r="E28" s="558" t="s">
        <v>681</v>
      </c>
      <c r="F28" s="559">
        <v>7.4999999999999997E-2</v>
      </c>
      <c r="G28" s="560">
        <f t="shared" si="0"/>
        <v>0</v>
      </c>
      <c r="H28" s="561">
        <f t="shared" si="1"/>
        <v>0</v>
      </c>
      <c r="I28" s="557"/>
      <c r="J28" s="562">
        <v>0</v>
      </c>
      <c r="K28" s="563">
        <f>I28*J28</f>
        <v>0</v>
      </c>
      <c r="L28" s="564"/>
    </row>
    <row r="29" spans="1:12" x14ac:dyDescent="0.2">
      <c r="A29" s="257"/>
      <c r="B29" s="556">
        <v>12</v>
      </c>
      <c r="C29" s="557"/>
      <c r="D29" s="457"/>
      <c r="E29" s="558" t="s">
        <v>681</v>
      </c>
      <c r="F29" s="559">
        <v>7.4999999999999997E-2</v>
      </c>
      <c r="G29" s="560">
        <f t="shared" si="0"/>
        <v>0</v>
      </c>
      <c r="H29" s="561">
        <f t="shared" si="1"/>
        <v>0</v>
      </c>
      <c r="I29" s="557"/>
      <c r="J29" s="562">
        <v>0.2</v>
      </c>
      <c r="K29" s="563">
        <f>I29*J29</f>
        <v>0</v>
      </c>
      <c r="L29" s="564"/>
    </row>
    <row r="30" spans="1:12" x14ac:dyDescent="0.2">
      <c r="A30" s="257"/>
      <c r="B30" s="556">
        <v>13</v>
      </c>
      <c r="C30" s="557"/>
      <c r="D30" s="457"/>
      <c r="E30" s="558" t="s">
        <v>681</v>
      </c>
      <c r="F30" s="559">
        <v>7.4999999999999997E-2</v>
      </c>
      <c r="G30" s="560">
        <f>F30*C30</f>
        <v>0</v>
      </c>
      <c r="H30" s="561">
        <f>MAX(D30,0)+F30*C30</f>
        <v>0</v>
      </c>
      <c r="I30" s="557"/>
      <c r="J30" s="562">
        <v>0.5</v>
      </c>
      <c r="K30" s="563">
        <f>I30*J30</f>
        <v>0</v>
      </c>
      <c r="L30" s="564"/>
    </row>
    <row r="31" spans="1:12" x14ac:dyDescent="0.2">
      <c r="A31" s="257"/>
      <c r="B31" s="556">
        <v>14</v>
      </c>
      <c r="C31" s="557"/>
      <c r="D31" s="457"/>
      <c r="E31" s="558" t="s">
        <v>681</v>
      </c>
      <c r="F31" s="559">
        <v>7.4999999999999997E-2</v>
      </c>
      <c r="G31" s="560">
        <f t="shared" si="0"/>
        <v>0</v>
      </c>
      <c r="H31" s="561">
        <f t="shared" si="1"/>
        <v>0</v>
      </c>
      <c r="I31" s="557"/>
      <c r="J31" s="562">
        <v>1</v>
      </c>
      <c r="K31" s="563">
        <f>I31*J31</f>
        <v>0</v>
      </c>
      <c r="L31" s="564"/>
    </row>
    <row r="32" spans="1:12" x14ac:dyDescent="0.2">
      <c r="A32" s="257"/>
      <c r="B32" s="556">
        <v>15</v>
      </c>
      <c r="C32" s="557"/>
      <c r="D32" s="457"/>
      <c r="E32" s="558" t="s">
        <v>681</v>
      </c>
      <c r="F32" s="559">
        <v>7.4999999999999997E-2</v>
      </c>
      <c r="G32" s="560">
        <f t="shared" si="0"/>
        <v>0</v>
      </c>
      <c r="H32" s="561">
        <f t="shared" si="1"/>
        <v>0</v>
      </c>
      <c r="I32" s="557"/>
      <c r="J32" s="562">
        <v>1.5</v>
      </c>
      <c r="K32" s="563">
        <f>I32*J32</f>
        <v>0</v>
      </c>
      <c r="L32" s="564"/>
    </row>
    <row r="33" spans="1:12" ht="13.5" thickBot="1" x14ac:dyDescent="0.25">
      <c r="A33" s="257"/>
      <c r="B33" s="566"/>
      <c r="C33" s="567"/>
      <c r="D33" s="567"/>
      <c r="E33" s="567"/>
      <c r="F33" s="567"/>
      <c r="G33" s="567"/>
      <c r="H33" s="567"/>
      <c r="I33" s="567"/>
      <c r="J33" s="567"/>
      <c r="K33" s="568"/>
      <c r="L33" s="564"/>
    </row>
    <row r="34" spans="1:12" ht="13.5" thickBot="1" x14ac:dyDescent="0.25">
      <c r="A34" s="470"/>
      <c r="B34" s="471"/>
      <c r="C34" s="569"/>
      <c r="D34" s="570"/>
      <c r="E34" s="471"/>
      <c r="F34" s="571"/>
      <c r="G34" s="471"/>
      <c r="H34" s="471"/>
      <c r="I34" s="471"/>
      <c r="J34" s="569"/>
      <c r="K34" s="471"/>
      <c r="L34" s="473"/>
    </row>
    <row r="35" spans="1:12" x14ac:dyDescent="0.2">
      <c r="C35" s="572"/>
      <c r="D35" s="573"/>
      <c r="E35"/>
      <c r="F35" s="574"/>
      <c r="G35"/>
      <c r="H35"/>
      <c r="J35" s="572"/>
      <c r="K35"/>
      <c r="L35"/>
    </row>
    <row r="36" spans="1:12" x14ac:dyDescent="0.2">
      <c r="C36" s="572"/>
      <c r="D36" s="573"/>
      <c r="E36"/>
      <c r="F36" s="575"/>
      <c r="G36" s="572"/>
      <c r="H36"/>
      <c r="J36" s="572"/>
      <c r="K36"/>
      <c r="L36"/>
    </row>
    <row r="37" spans="1:12" x14ac:dyDescent="0.2">
      <c r="C37" s="572"/>
      <c r="D37" s="573"/>
      <c r="E37"/>
      <c r="F37" s="575"/>
      <c r="G37" s="572"/>
      <c r="H37"/>
      <c r="J37" s="572"/>
      <c r="K37"/>
      <c r="L37"/>
    </row>
    <row r="38" spans="1:12" x14ac:dyDescent="0.2">
      <c r="C38" s="572"/>
      <c r="D38" s="573"/>
      <c r="E38"/>
      <c r="F38" s="575"/>
      <c r="G38" s="572"/>
      <c r="H38"/>
      <c r="J38" s="572"/>
      <c r="K38"/>
      <c r="L38"/>
    </row>
    <row r="39" spans="1:12" x14ac:dyDescent="0.2">
      <c r="C39" s="572"/>
      <c r="D39" s="573"/>
      <c r="E39"/>
      <c r="F39" s="575"/>
      <c r="G39" s="572"/>
      <c r="H39"/>
      <c r="J39" s="572"/>
      <c r="K39"/>
      <c r="L39"/>
    </row>
    <row r="40" spans="1:12" x14ac:dyDescent="0.2">
      <c r="C40" s="572"/>
      <c r="D40" s="573"/>
      <c r="E40"/>
      <c r="F40" s="575"/>
      <c r="G40" s="572"/>
      <c r="H40"/>
      <c r="J40" s="572"/>
      <c r="K40"/>
      <c r="L40"/>
    </row>
    <row r="41" spans="1:12" x14ac:dyDescent="0.2">
      <c r="C41" s="572"/>
      <c r="D41" s="573"/>
      <c r="E41"/>
      <c r="F41" s="575"/>
      <c r="G41" s="572"/>
      <c r="H41"/>
      <c r="J41" s="572"/>
      <c r="K41"/>
      <c r="L41"/>
    </row>
    <row r="42" spans="1:12" x14ac:dyDescent="0.2">
      <c r="C42" s="572"/>
      <c r="D42" s="573"/>
      <c r="E42"/>
      <c r="F42" s="575"/>
      <c r="G42" s="572"/>
      <c r="H42"/>
      <c r="J42" s="572"/>
      <c r="K42"/>
      <c r="L42"/>
    </row>
    <row r="43" spans="1:12" x14ac:dyDescent="0.2">
      <c r="C43" s="572"/>
      <c r="D43" s="573"/>
      <c r="E43"/>
      <c r="F43" s="575"/>
      <c r="G43" s="572"/>
      <c r="H43"/>
      <c r="J43" s="572"/>
      <c r="K43"/>
      <c r="L43"/>
    </row>
    <row r="44" spans="1:12" x14ac:dyDescent="0.2">
      <c r="C44" s="572"/>
      <c r="D44" s="573"/>
      <c r="E44"/>
      <c r="F44" s="575"/>
      <c r="G44" s="572"/>
      <c r="H44"/>
      <c r="J44" s="572"/>
      <c r="K44"/>
      <c r="L44"/>
    </row>
    <row r="45" spans="1:12" x14ac:dyDescent="0.2">
      <c r="C45" s="572"/>
      <c r="D45" s="573"/>
      <c r="E45"/>
      <c r="F45" s="575"/>
      <c r="G45" s="572"/>
      <c r="H45"/>
      <c r="J45" s="572"/>
      <c r="K45"/>
      <c r="L45"/>
    </row>
    <row r="46" spans="1:12" x14ac:dyDescent="0.2">
      <c r="C46" s="572"/>
      <c r="D46" s="573"/>
      <c r="E46"/>
      <c r="F46" s="575"/>
      <c r="G46" s="572"/>
      <c r="H46"/>
      <c r="J46" s="572"/>
      <c r="K46"/>
      <c r="L46"/>
    </row>
    <row r="47" spans="1:12" x14ac:dyDescent="0.2">
      <c r="C47" s="572"/>
      <c r="D47" s="573"/>
      <c r="E47"/>
      <c r="F47" s="575"/>
      <c r="G47" s="572"/>
      <c r="H47"/>
      <c r="J47" s="572"/>
      <c r="K47"/>
      <c r="L47"/>
    </row>
    <row r="48" spans="1:12" x14ac:dyDescent="0.2">
      <c r="C48" s="572"/>
      <c r="D48" s="573"/>
      <c r="E48"/>
      <c r="F48" s="575"/>
      <c r="G48" s="572"/>
      <c r="H48"/>
      <c r="J48" s="572"/>
      <c r="K48"/>
      <c r="L48"/>
    </row>
    <row r="49" spans="3:12" x14ac:dyDescent="0.2">
      <c r="C49" s="572"/>
      <c r="D49" s="573"/>
      <c r="E49"/>
      <c r="F49" s="575"/>
      <c r="G49" s="572"/>
      <c r="H49"/>
      <c r="J49" s="572"/>
      <c r="K49"/>
      <c r="L49"/>
    </row>
    <row r="50" spans="3:12" x14ac:dyDescent="0.2">
      <c r="C50" s="572"/>
      <c r="D50" s="573"/>
      <c r="E50"/>
      <c r="F50" s="575"/>
      <c r="G50" s="572"/>
      <c r="H50"/>
      <c r="J50" s="572"/>
      <c r="K50"/>
      <c r="L50"/>
    </row>
    <row r="51" spans="3:12" x14ac:dyDescent="0.2">
      <c r="C51" s="572"/>
      <c r="D51" s="573"/>
      <c r="E51"/>
      <c r="F51" s="575"/>
      <c r="G51" s="572"/>
      <c r="H51"/>
      <c r="J51" s="572"/>
      <c r="K51"/>
      <c r="L51"/>
    </row>
    <row r="52" spans="3:12" x14ac:dyDescent="0.2">
      <c r="C52" s="572"/>
      <c r="D52" s="573"/>
      <c r="E52"/>
      <c r="F52" s="575"/>
      <c r="G52" s="572"/>
      <c r="H52"/>
      <c r="J52" s="572"/>
      <c r="K52"/>
      <c r="L52"/>
    </row>
    <row r="53" spans="3:12" x14ac:dyDescent="0.2">
      <c r="C53" s="572"/>
      <c r="D53" s="573"/>
      <c r="E53"/>
      <c r="F53" s="575"/>
      <c r="G53" s="572"/>
      <c r="H53"/>
      <c r="J53" s="572"/>
      <c r="K53"/>
      <c r="L53"/>
    </row>
    <row r="54" spans="3:12" x14ac:dyDescent="0.2">
      <c r="C54" s="572"/>
      <c r="D54" s="573"/>
      <c r="E54"/>
      <c r="F54" s="575"/>
      <c r="G54" s="572"/>
      <c r="H54"/>
      <c r="J54" s="572"/>
      <c r="K54"/>
      <c r="L54"/>
    </row>
    <row r="55" spans="3:12" x14ac:dyDescent="0.2">
      <c r="C55" s="572"/>
      <c r="D55" s="573"/>
      <c r="E55"/>
      <c r="F55" s="575"/>
      <c r="G55" s="572"/>
      <c r="H55"/>
      <c r="J55" s="572"/>
      <c r="K55"/>
      <c r="L55"/>
    </row>
    <row r="56" spans="3:12" x14ac:dyDescent="0.2">
      <c r="C56" s="572"/>
      <c r="D56" s="573"/>
      <c r="E56"/>
      <c r="F56" s="575"/>
      <c r="G56" s="572"/>
      <c r="H56"/>
      <c r="J56" s="572"/>
      <c r="K56"/>
      <c r="L56"/>
    </row>
    <row r="57" spans="3:12" x14ac:dyDescent="0.2">
      <c r="C57" s="572"/>
      <c r="D57" s="573"/>
      <c r="E57"/>
      <c r="F57" s="575"/>
      <c r="G57" s="572"/>
      <c r="H57"/>
      <c r="J57" s="572"/>
      <c r="K57"/>
      <c r="L57"/>
    </row>
    <row r="58" spans="3:12" x14ac:dyDescent="0.2">
      <c r="C58" s="572"/>
      <c r="D58" s="573"/>
      <c r="E58"/>
      <c r="F58" s="575"/>
      <c r="G58" s="572"/>
      <c r="H58"/>
      <c r="J58" s="572"/>
      <c r="K58"/>
      <c r="L58"/>
    </row>
    <row r="59" spans="3:12" x14ac:dyDescent="0.2">
      <c r="C59" s="572"/>
      <c r="D59" s="573"/>
      <c r="E59"/>
      <c r="F59" s="575"/>
      <c r="G59" s="572"/>
      <c r="H59"/>
      <c r="J59" s="572"/>
      <c r="K59"/>
      <c r="L59"/>
    </row>
    <row r="60" spans="3:12" x14ac:dyDescent="0.2">
      <c r="C60" s="572"/>
      <c r="D60" s="573"/>
      <c r="E60"/>
      <c r="F60" s="575"/>
      <c r="G60" s="572"/>
      <c r="H60"/>
      <c r="J60" s="572"/>
      <c r="K60"/>
      <c r="L60"/>
    </row>
    <row r="61" spans="3:12" x14ac:dyDescent="0.2">
      <c r="C61" s="572"/>
      <c r="D61" s="573"/>
      <c r="E61"/>
      <c r="F61" s="575"/>
      <c r="G61" s="572"/>
      <c r="H61"/>
      <c r="J61" s="572"/>
      <c r="K61"/>
      <c r="L61"/>
    </row>
    <row r="62" spans="3:12" x14ac:dyDescent="0.2">
      <c r="C62" s="572"/>
      <c r="D62" s="573"/>
      <c r="E62"/>
      <c r="F62" s="575"/>
      <c r="G62" s="572"/>
      <c r="H62"/>
      <c r="J62" s="572"/>
      <c r="K62"/>
      <c r="L62"/>
    </row>
    <row r="63" spans="3:12" x14ac:dyDescent="0.2">
      <c r="C63" s="572"/>
      <c r="D63" s="573"/>
      <c r="E63"/>
      <c r="F63" s="575"/>
      <c r="G63" s="572"/>
      <c r="H63"/>
      <c r="J63" s="572"/>
      <c r="K63"/>
      <c r="L63"/>
    </row>
    <row r="64" spans="3:12" x14ac:dyDescent="0.2">
      <c r="C64" s="572"/>
      <c r="D64" s="573"/>
      <c r="E64"/>
      <c r="F64" s="575"/>
      <c r="G64" s="572"/>
      <c r="H64"/>
      <c r="J64" s="572"/>
      <c r="K64"/>
      <c r="L64"/>
    </row>
    <row r="65" spans="3:12" x14ac:dyDescent="0.2">
      <c r="C65" s="572"/>
      <c r="D65" s="573"/>
      <c r="E65"/>
      <c r="F65" s="575"/>
      <c r="G65" s="572"/>
      <c r="H65"/>
      <c r="J65" s="572"/>
      <c r="K65"/>
      <c r="L65"/>
    </row>
    <row r="66" spans="3:12" x14ac:dyDescent="0.2">
      <c r="C66" s="572"/>
      <c r="D66" s="573"/>
      <c r="E66"/>
      <c r="F66" s="575"/>
      <c r="G66" s="572"/>
      <c r="H66"/>
      <c r="J66" s="572"/>
      <c r="K66"/>
      <c r="L66"/>
    </row>
    <row r="67" spans="3:12" x14ac:dyDescent="0.2">
      <c r="C67" s="572"/>
      <c r="D67" s="573"/>
      <c r="E67"/>
      <c r="F67" s="575"/>
      <c r="G67" s="572"/>
      <c r="H67"/>
      <c r="J67" s="572"/>
      <c r="K67"/>
      <c r="L67"/>
    </row>
    <row r="68" spans="3:12" x14ac:dyDescent="0.2">
      <c r="C68" s="572"/>
      <c r="D68" s="573"/>
      <c r="E68"/>
      <c r="F68" s="575"/>
      <c r="G68" s="572"/>
      <c r="H68"/>
      <c r="J68" s="572"/>
      <c r="K68"/>
      <c r="L68"/>
    </row>
    <row r="69" spans="3:12" x14ac:dyDescent="0.2">
      <c r="C69" s="572"/>
      <c r="D69" s="573"/>
      <c r="E69"/>
      <c r="F69" s="575"/>
      <c r="G69" s="572"/>
      <c r="H69"/>
      <c r="J69" s="572"/>
      <c r="K69"/>
      <c r="L69"/>
    </row>
    <row r="70" spans="3:12" x14ac:dyDescent="0.2">
      <c r="C70" s="572"/>
      <c r="D70" s="573"/>
      <c r="E70"/>
      <c r="F70" s="575"/>
      <c r="G70" s="572"/>
      <c r="H70"/>
      <c r="J70" s="572"/>
      <c r="K70"/>
      <c r="L70"/>
    </row>
    <row r="71" spans="3:12" x14ac:dyDescent="0.2">
      <c r="C71" s="572"/>
      <c r="D71" s="573"/>
      <c r="E71"/>
      <c r="F71" s="575"/>
      <c r="G71" s="572"/>
      <c r="H71"/>
      <c r="J71" s="572"/>
      <c r="K71"/>
      <c r="L71"/>
    </row>
    <row r="72" spans="3:12" x14ac:dyDescent="0.2">
      <c r="C72" s="572"/>
      <c r="D72" s="573"/>
      <c r="E72"/>
      <c r="F72" s="575"/>
      <c r="G72" s="572"/>
      <c r="H72"/>
      <c r="J72" s="572"/>
      <c r="K72"/>
      <c r="L72"/>
    </row>
    <row r="73" spans="3:12" x14ac:dyDescent="0.2">
      <c r="C73" s="572"/>
      <c r="D73" s="573"/>
      <c r="E73"/>
      <c r="F73" s="575"/>
      <c r="G73" s="572"/>
      <c r="H73"/>
      <c r="J73" s="572"/>
      <c r="K73"/>
      <c r="L73"/>
    </row>
    <row r="74" spans="3:12" x14ac:dyDescent="0.2">
      <c r="C74" s="572"/>
      <c r="D74" s="573"/>
      <c r="E74"/>
      <c r="F74" s="575"/>
      <c r="G74" s="572"/>
      <c r="H74"/>
      <c r="J74" s="572"/>
      <c r="K74"/>
      <c r="L74"/>
    </row>
    <row r="75" spans="3:12" x14ac:dyDescent="0.2">
      <c r="C75" s="572"/>
      <c r="D75" s="573"/>
      <c r="E75"/>
      <c r="F75" s="575"/>
      <c r="G75" s="572"/>
      <c r="H75"/>
      <c r="J75" s="572"/>
      <c r="K75"/>
      <c r="L75"/>
    </row>
    <row r="76" spans="3:12" x14ac:dyDescent="0.2">
      <c r="C76" s="572"/>
      <c r="D76" s="573"/>
      <c r="E76"/>
      <c r="F76" s="575"/>
      <c r="G76" s="572"/>
      <c r="H76"/>
      <c r="J76" s="572"/>
      <c r="K76"/>
      <c r="L76"/>
    </row>
    <row r="77" spans="3:12" x14ac:dyDescent="0.2">
      <c r="C77" s="572"/>
      <c r="D77" s="573"/>
      <c r="E77"/>
      <c r="F77" s="575"/>
      <c r="G77" s="572"/>
      <c r="H77"/>
      <c r="J77" s="572"/>
      <c r="K77"/>
      <c r="L77"/>
    </row>
    <row r="78" spans="3:12" x14ac:dyDescent="0.2">
      <c r="C78" s="572"/>
      <c r="D78" s="573"/>
      <c r="E78"/>
      <c r="F78" s="575"/>
      <c r="G78" s="572"/>
      <c r="H78"/>
      <c r="J78" s="572"/>
      <c r="K78"/>
      <c r="L78"/>
    </row>
    <row r="79" spans="3:12" x14ac:dyDescent="0.2">
      <c r="C79" s="572"/>
      <c r="D79" s="573"/>
      <c r="E79"/>
      <c r="F79" s="575"/>
      <c r="G79" s="572"/>
      <c r="H79"/>
      <c r="J79" s="572"/>
      <c r="K79"/>
      <c r="L79"/>
    </row>
    <row r="80" spans="3:12" x14ac:dyDescent="0.2">
      <c r="C80" s="572"/>
      <c r="D80" s="573"/>
      <c r="E80"/>
      <c r="F80" s="575"/>
      <c r="G80" s="572"/>
      <c r="H80"/>
      <c r="J80" s="572"/>
      <c r="K80"/>
      <c r="L80"/>
    </row>
    <row r="81" spans="3:12" x14ac:dyDescent="0.2">
      <c r="C81" s="572"/>
      <c r="D81" s="573"/>
      <c r="E81"/>
      <c r="F81" s="575"/>
      <c r="G81" s="572"/>
      <c r="H81"/>
      <c r="J81" s="572"/>
      <c r="K81"/>
      <c r="L81"/>
    </row>
    <row r="82" spans="3:12" x14ac:dyDescent="0.2">
      <c r="C82" s="572"/>
      <c r="D82" s="573"/>
      <c r="E82"/>
      <c r="F82" s="575"/>
      <c r="G82" s="572"/>
      <c r="H82"/>
      <c r="J82" s="572"/>
      <c r="K82"/>
      <c r="L82"/>
    </row>
    <row r="83" spans="3:12" x14ac:dyDescent="0.2">
      <c r="C83" s="572"/>
      <c r="D83" s="573"/>
      <c r="E83"/>
      <c r="F83" s="575"/>
      <c r="G83" s="572"/>
      <c r="H83"/>
      <c r="J83" s="572"/>
      <c r="K83"/>
      <c r="L83"/>
    </row>
  </sheetData>
  <sheetProtection password="C69C" sheet="1" objects="1" scenarios="1"/>
  <mergeCells count="2">
    <mergeCell ref="B4:C4"/>
    <mergeCell ref="C1:D1"/>
  </mergeCells>
  <dataValidations count="2">
    <dataValidation type="list" allowBlank="1" showInputMessage="1" showErrorMessage="1" sqref="F34:G35 F34:F65536 F3:F20 E22:E26 E28:E32">
      <formula1>TIME</formula1>
    </dataValidation>
    <dataValidation type="whole" allowBlank="1" showInputMessage="1" showErrorMessage="1" sqref="C16:D32 I16:I32">
      <formula1>-100000000</formula1>
      <formula2>100000000</formula2>
    </dataValidation>
  </dataValidations>
  <pageMargins left="0.70866141732283472" right="0.70866141732283472" top="0.74803149606299213" bottom="0.74803149606299213" header="0.31496062992125984" footer="0.31496062992125984"/>
  <pageSetup paperSize="9" scale="83"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00B0F0"/>
    <pageSetUpPr fitToPage="1"/>
  </sheetPr>
  <dimension ref="A1:L83"/>
  <sheetViews>
    <sheetView workbookViewId="0">
      <selection activeCell="I2" sqref="I2"/>
    </sheetView>
  </sheetViews>
  <sheetFormatPr defaultRowHeight="12.75" x14ac:dyDescent="0.2"/>
  <cols>
    <col min="1" max="1" width="2.5703125" customWidth="1"/>
    <col min="2" max="2" width="4" bestFit="1" customWidth="1"/>
    <col min="3" max="3" width="11.85546875" customWidth="1"/>
    <col min="4" max="4" width="11.85546875" style="572" customWidth="1"/>
    <col min="5" max="5" width="9.85546875" style="573" bestFit="1" customWidth="1"/>
    <col min="6" max="6" width="9.85546875" bestFit="1" customWidth="1"/>
    <col min="7" max="7" width="10.5703125" style="575" customWidth="1"/>
    <col min="8" max="8" width="11.5703125" style="572" customWidth="1"/>
    <col min="9" max="9" width="11.5703125" customWidth="1"/>
    <col min="10" max="10" width="10.42578125" customWidth="1"/>
    <col min="11" max="11" width="12.140625" style="572" customWidth="1"/>
    <col min="12" max="12" width="1.42578125" style="572" customWidth="1"/>
    <col min="13" max="13" width="10" customWidth="1"/>
  </cols>
  <sheetData>
    <row r="1" spans="1:12" x14ac:dyDescent="0.2">
      <c r="A1" s="530"/>
      <c r="B1" s="531"/>
      <c r="C1" s="892" t="s">
        <v>763</v>
      </c>
      <c r="D1" s="892"/>
      <c r="E1" s="533"/>
      <c r="F1" s="531"/>
      <c r="G1" s="534"/>
      <c r="H1" s="532"/>
      <c r="I1" s="531"/>
      <c r="J1" s="531"/>
      <c r="K1" s="532"/>
      <c r="L1" s="535"/>
    </row>
    <row r="2" spans="1:12" x14ac:dyDescent="0.2">
      <c r="A2" s="257"/>
      <c r="B2" s="219"/>
      <c r="C2" s="219"/>
      <c r="D2" s="536"/>
      <c r="E2" s="537"/>
      <c r="F2" s="219"/>
      <c r="G2" s="538"/>
      <c r="H2" s="536"/>
      <c r="I2" s="219"/>
      <c r="J2" s="219"/>
      <c r="K2" s="536"/>
      <c r="L2" s="539"/>
    </row>
    <row r="3" spans="1:12" x14ac:dyDescent="0.2">
      <c r="A3" s="257"/>
      <c r="B3" s="250"/>
      <c r="C3" s="9" t="s">
        <v>533</v>
      </c>
      <c r="D3" s="536"/>
      <c r="E3" s="537"/>
      <c r="F3" s="219"/>
      <c r="G3" s="538"/>
      <c r="H3" s="536"/>
      <c r="I3" s="219"/>
      <c r="J3" s="219"/>
      <c r="K3" s="536"/>
      <c r="L3" s="539"/>
    </row>
    <row r="4" spans="1:12" x14ac:dyDescent="0.2">
      <c r="A4" s="257"/>
      <c r="B4" s="891"/>
      <c r="C4" s="891"/>
      <c r="D4" s="536"/>
      <c r="E4" s="537"/>
      <c r="F4" s="219"/>
      <c r="G4" s="538"/>
      <c r="H4" s="536"/>
      <c r="I4" s="219"/>
      <c r="J4" s="219"/>
      <c r="K4" s="536"/>
      <c r="L4" s="539"/>
    </row>
    <row r="5" spans="1:12" x14ac:dyDescent="0.2">
      <c r="A5" s="257"/>
      <c r="B5" s="9" t="s">
        <v>667</v>
      </c>
      <c r="C5" s="9" t="s">
        <v>668</v>
      </c>
      <c r="D5" s="536"/>
      <c r="E5" s="537"/>
      <c r="F5" s="219"/>
      <c r="G5" s="538"/>
      <c r="H5" s="536"/>
      <c r="I5" s="219"/>
      <c r="J5" s="219"/>
      <c r="K5" s="536"/>
      <c r="L5" s="539"/>
    </row>
    <row r="6" spans="1:12" x14ac:dyDescent="0.2">
      <c r="A6" s="257"/>
      <c r="B6" s="9"/>
      <c r="C6" s="9"/>
      <c r="D6" s="536"/>
      <c r="E6" s="537"/>
      <c r="F6" s="219"/>
      <c r="G6" s="538"/>
      <c r="H6" s="536"/>
      <c r="I6" s="219"/>
      <c r="J6" s="219"/>
      <c r="K6" s="536"/>
      <c r="L6" s="539"/>
    </row>
    <row r="7" spans="1:12" x14ac:dyDescent="0.2">
      <c r="A7" s="257"/>
      <c r="B7" s="9" t="s">
        <v>685</v>
      </c>
      <c r="C7" s="9" t="s">
        <v>686</v>
      </c>
      <c r="D7" s="536"/>
      <c r="E7" s="537"/>
      <c r="F7" s="219"/>
      <c r="G7" s="538"/>
      <c r="H7" s="536"/>
      <c r="I7" s="219"/>
      <c r="J7" s="219"/>
      <c r="K7" s="536"/>
      <c r="L7" s="539"/>
    </row>
    <row r="8" spans="1:12" x14ac:dyDescent="0.2">
      <c r="A8" s="257"/>
      <c r="B8" s="219"/>
      <c r="C8" s="536"/>
      <c r="D8" s="537"/>
      <c r="E8" s="219"/>
      <c r="F8" s="538"/>
      <c r="G8" s="536"/>
      <c r="H8" s="219"/>
      <c r="I8" s="219"/>
      <c r="J8" s="536"/>
      <c r="K8" s="219"/>
      <c r="L8" s="262"/>
    </row>
    <row r="9" spans="1:12" ht="13.5" thickBot="1" x14ac:dyDescent="0.25">
      <c r="A9" s="257"/>
      <c r="B9" s="219"/>
      <c r="C9" s="536"/>
      <c r="D9" s="537"/>
      <c r="E9" s="219"/>
      <c r="F9" s="538"/>
      <c r="G9" s="536"/>
      <c r="H9" s="219"/>
      <c r="I9" s="219"/>
      <c r="J9" s="536"/>
      <c r="K9" s="219"/>
      <c r="L9" s="262"/>
    </row>
    <row r="10" spans="1:12" ht="38.25" x14ac:dyDescent="0.2">
      <c r="A10" s="257"/>
      <c r="B10" s="540"/>
      <c r="C10" s="541" t="s">
        <v>50</v>
      </c>
      <c r="D10" s="541" t="s">
        <v>671</v>
      </c>
      <c r="E10" s="541" t="s">
        <v>672</v>
      </c>
      <c r="F10" s="542" t="s">
        <v>673</v>
      </c>
      <c r="G10" s="541" t="s">
        <v>674</v>
      </c>
      <c r="H10" s="541" t="s">
        <v>650</v>
      </c>
      <c r="I10" s="541" t="s">
        <v>675</v>
      </c>
      <c r="J10" s="541" t="s">
        <v>676</v>
      </c>
      <c r="K10" s="543" t="s">
        <v>537</v>
      </c>
      <c r="L10" s="544"/>
    </row>
    <row r="11" spans="1:12" ht="13.5" thickBot="1" x14ac:dyDescent="0.25">
      <c r="A11" s="257"/>
      <c r="B11" s="545"/>
      <c r="C11" s="546">
        <f>SUM(C16:C32)</f>
        <v>0</v>
      </c>
      <c r="D11" s="546">
        <f>SUM(D16:D32)</f>
        <v>0</v>
      </c>
      <c r="E11" s="546"/>
      <c r="F11" s="547"/>
      <c r="G11" s="546">
        <f>SUM(G16:G32)</f>
        <v>0</v>
      </c>
      <c r="H11" s="546">
        <f>SUM(H16:H32)</f>
        <v>0</v>
      </c>
      <c r="I11" s="546">
        <f>SUM(I16:I32)</f>
        <v>0</v>
      </c>
      <c r="J11" s="546"/>
      <c r="K11" s="546">
        <f>SUM(K16:K32)</f>
        <v>0</v>
      </c>
      <c r="L11" s="548"/>
    </row>
    <row r="12" spans="1:12" x14ac:dyDescent="0.2">
      <c r="A12" s="257"/>
      <c r="B12" s="250"/>
      <c r="C12" s="549"/>
      <c r="D12" s="550"/>
      <c r="E12" s="549"/>
      <c r="F12" s="551"/>
      <c r="G12" s="550"/>
      <c r="H12" s="550"/>
      <c r="I12" s="550"/>
      <c r="J12" s="549"/>
      <c r="K12" s="549"/>
      <c r="L12" s="548"/>
    </row>
    <row r="13" spans="1:12" x14ac:dyDescent="0.2">
      <c r="A13" s="257"/>
      <c r="B13" s="9" t="s">
        <v>685</v>
      </c>
      <c r="C13" s="549" t="s">
        <v>684</v>
      </c>
      <c r="D13" s="537"/>
      <c r="E13" s="219"/>
      <c r="F13" s="538"/>
      <c r="G13" s="536"/>
      <c r="H13" s="219"/>
      <c r="I13" s="219"/>
      <c r="J13" s="536"/>
      <c r="K13" s="219"/>
      <c r="L13" s="262"/>
    </row>
    <row r="14" spans="1:12" ht="13.5" thickBot="1" x14ac:dyDescent="0.25">
      <c r="A14" s="257"/>
      <c r="B14" s="250"/>
      <c r="C14" s="549"/>
      <c r="D14" s="550"/>
      <c r="E14" s="549"/>
      <c r="F14" s="551"/>
      <c r="G14" s="549"/>
      <c r="H14" s="550"/>
      <c r="I14" s="550"/>
      <c r="J14" s="549"/>
      <c r="K14" s="549"/>
      <c r="L14" s="548"/>
    </row>
    <row r="15" spans="1:12" ht="38.25" x14ac:dyDescent="0.2">
      <c r="A15" s="257"/>
      <c r="B15" s="552" t="s">
        <v>678</v>
      </c>
      <c r="C15" s="553" t="s">
        <v>50</v>
      </c>
      <c r="D15" s="553" t="s">
        <v>671</v>
      </c>
      <c r="E15" s="553" t="s">
        <v>672</v>
      </c>
      <c r="F15" s="554" t="s">
        <v>673</v>
      </c>
      <c r="G15" s="553" t="s">
        <v>674</v>
      </c>
      <c r="H15" s="553" t="s">
        <v>650</v>
      </c>
      <c r="I15" s="553" t="s">
        <v>675</v>
      </c>
      <c r="J15" s="553" t="s">
        <v>676</v>
      </c>
      <c r="K15" s="555" t="s">
        <v>537</v>
      </c>
      <c r="L15" s="544"/>
    </row>
    <row r="16" spans="1:12" x14ac:dyDescent="0.2">
      <c r="A16" s="257"/>
      <c r="B16" s="556">
        <v>1</v>
      </c>
      <c r="C16" s="557"/>
      <c r="D16" s="557"/>
      <c r="E16" s="558" t="s">
        <v>679</v>
      </c>
      <c r="F16" s="559">
        <v>0.06</v>
      </c>
      <c r="G16" s="560">
        <f>F16*C16</f>
        <v>0</v>
      </c>
      <c r="H16" s="561">
        <f>D16+G16</f>
        <v>0</v>
      </c>
      <c r="I16" s="557"/>
      <c r="J16" s="562">
        <v>0</v>
      </c>
      <c r="K16" s="563">
        <f>I16*J16</f>
        <v>0</v>
      </c>
      <c r="L16" s="564"/>
    </row>
    <row r="17" spans="1:12" x14ac:dyDescent="0.2">
      <c r="A17" s="257"/>
      <c r="B17" s="556">
        <v>2</v>
      </c>
      <c r="C17" s="557"/>
      <c r="D17" s="557"/>
      <c r="E17" s="558" t="s">
        <v>679</v>
      </c>
      <c r="F17" s="559">
        <v>0.06</v>
      </c>
      <c r="G17" s="560">
        <f>F17*C17</f>
        <v>0</v>
      </c>
      <c r="H17" s="561">
        <f>MAX(D17,0)+F17*C17</f>
        <v>0</v>
      </c>
      <c r="I17" s="557"/>
      <c r="J17" s="562">
        <v>0.2</v>
      </c>
      <c r="K17" s="563">
        <f>I17*J17</f>
        <v>0</v>
      </c>
      <c r="L17" s="564"/>
    </row>
    <row r="18" spans="1:12" x14ac:dyDescent="0.2">
      <c r="A18" s="257"/>
      <c r="B18" s="556">
        <v>3</v>
      </c>
      <c r="C18" s="557"/>
      <c r="D18" s="557"/>
      <c r="E18" s="558" t="s">
        <v>679</v>
      </c>
      <c r="F18" s="559">
        <v>0.06</v>
      </c>
      <c r="G18" s="560">
        <f>F18*C18</f>
        <v>0</v>
      </c>
      <c r="H18" s="561">
        <f>MAX(D18,0)+F18*C18</f>
        <v>0</v>
      </c>
      <c r="I18" s="557"/>
      <c r="J18" s="562">
        <v>0.5</v>
      </c>
      <c r="K18" s="563">
        <f>I18*J18</f>
        <v>0</v>
      </c>
      <c r="L18" s="564"/>
    </row>
    <row r="19" spans="1:12" x14ac:dyDescent="0.2">
      <c r="A19" s="257"/>
      <c r="B19" s="556">
        <v>4</v>
      </c>
      <c r="C19" s="557"/>
      <c r="D19" s="557"/>
      <c r="E19" s="558" t="s">
        <v>679</v>
      </c>
      <c r="F19" s="559">
        <v>0.06</v>
      </c>
      <c r="G19" s="560">
        <f>F19*C19</f>
        <v>0</v>
      </c>
      <c r="H19" s="561">
        <f>MAX(D19,0)+F19*C19</f>
        <v>0</v>
      </c>
      <c r="I19" s="557"/>
      <c r="J19" s="562">
        <v>1</v>
      </c>
      <c r="K19" s="563">
        <f>I19*J19</f>
        <v>0</v>
      </c>
      <c r="L19" s="564"/>
    </row>
    <row r="20" spans="1:12" x14ac:dyDescent="0.2">
      <c r="A20" s="257"/>
      <c r="B20" s="556">
        <v>5</v>
      </c>
      <c r="C20" s="557"/>
      <c r="D20" s="557"/>
      <c r="E20" s="558" t="s">
        <v>679</v>
      </c>
      <c r="F20" s="559">
        <v>0.06</v>
      </c>
      <c r="G20" s="560">
        <f>F20*C20</f>
        <v>0</v>
      </c>
      <c r="H20" s="561">
        <f>MAX(D20,0)+F20*C20</f>
        <v>0</v>
      </c>
      <c r="I20" s="557"/>
      <c r="J20" s="562">
        <v>1.5</v>
      </c>
      <c r="K20" s="563">
        <f>I20*J20</f>
        <v>0</v>
      </c>
      <c r="L20" s="564"/>
    </row>
    <row r="21" spans="1:12" x14ac:dyDescent="0.2">
      <c r="A21" s="257"/>
      <c r="B21" s="556"/>
      <c r="C21" s="565"/>
      <c r="D21" s="565"/>
      <c r="E21" s="565"/>
      <c r="F21" s="565"/>
      <c r="G21" s="565"/>
      <c r="H21" s="565"/>
      <c r="I21" s="565"/>
      <c r="J21" s="565"/>
      <c r="K21" s="563"/>
      <c r="L21" s="564"/>
    </row>
    <row r="22" spans="1:12" x14ac:dyDescent="0.2">
      <c r="A22" s="257"/>
      <c r="B22" s="556">
        <v>6</v>
      </c>
      <c r="C22" s="557"/>
      <c r="D22" s="557"/>
      <c r="E22" s="558" t="s">
        <v>680</v>
      </c>
      <c r="F22" s="559">
        <v>0.08</v>
      </c>
      <c r="G22" s="560">
        <f>F22*C22</f>
        <v>0</v>
      </c>
      <c r="H22" s="561">
        <f>MAX(D22,0)+F22*C22</f>
        <v>0</v>
      </c>
      <c r="I22" s="557"/>
      <c r="J22" s="562">
        <v>0</v>
      </c>
      <c r="K22" s="563">
        <f>I22*J22</f>
        <v>0</v>
      </c>
      <c r="L22" s="564"/>
    </row>
    <row r="23" spans="1:12" x14ac:dyDescent="0.2">
      <c r="A23" s="257"/>
      <c r="B23" s="556">
        <v>7</v>
      </c>
      <c r="C23" s="557"/>
      <c r="D23" s="557"/>
      <c r="E23" s="558" t="s">
        <v>680</v>
      </c>
      <c r="F23" s="559">
        <v>0.08</v>
      </c>
      <c r="G23" s="560">
        <f>F23*C23</f>
        <v>0</v>
      </c>
      <c r="H23" s="561">
        <f>MAX(D23,0)+F23*C23</f>
        <v>0</v>
      </c>
      <c r="I23" s="557"/>
      <c r="J23" s="562">
        <v>0.2</v>
      </c>
      <c r="K23" s="563">
        <f>I23*J23</f>
        <v>0</v>
      </c>
      <c r="L23" s="564"/>
    </row>
    <row r="24" spans="1:12" x14ac:dyDescent="0.2">
      <c r="A24" s="257"/>
      <c r="B24" s="556">
        <v>8</v>
      </c>
      <c r="C24" s="557"/>
      <c r="D24" s="557"/>
      <c r="E24" s="558" t="s">
        <v>680</v>
      </c>
      <c r="F24" s="559">
        <v>0.08</v>
      </c>
      <c r="G24" s="560">
        <f>F24*C24</f>
        <v>0</v>
      </c>
      <c r="H24" s="561">
        <f>MAX(D24,0)+F24*C24</f>
        <v>0</v>
      </c>
      <c r="I24" s="557"/>
      <c r="J24" s="562">
        <v>0.5</v>
      </c>
      <c r="K24" s="563">
        <f>I24*J24</f>
        <v>0</v>
      </c>
      <c r="L24" s="564"/>
    </row>
    <row r="25" spans="1:12" x14ac:dyDescent="0.2">
      <c r="A25" s="257"/>
      <c r="B25" s="556">
        <v>9</v>
      </c>
      <c r="C25" s="557"/>
      <c r="D25" s="557"/>
      <c r="E25" s="558" t="s">
        <v>680</v>
      </c>
      <c r="F25" s="559">
        <v>0.08</v>
      </c>
      <c r="G25" s="560">
        <f>F25*C25</f>
        <v>0</v>
      </c>
      <c r="H25" s="561">
        <f>MAX(D25,0)+F25*C25</f>
        <v>0</v>
      </c>
      <c r="I25" s="557"/>
      <c r="J25" s="562">
        <v>1</v>
      </c>
      <c r="K25" s="563">
        <f>I25*J25</f>
        <v>0</v>
      </c>
      <c r="L25" s="564"/>
    </row>
    <row r="26" spans="1:12" x14ac:dyDescent="0.2">
      <c r="A26" s="257"/>
      <c r="B26" s="556">
        <v>10</v>
      </c>
      <c r="C26" s="557"/>
      <c r="D26" s="557"/>
      <c r="E26" s="558" t="s">
        <v>680</v>
      </c>
      <c r="F26" s="559">
        <v>0.08</v>
      </c>
      <c r="G26" s="560">
        <f>F26*C26</f>
        <v>0</v>
      </c>
      <c r="H26" s="561">
        <f>MAX(D26,0)+F26*C26</f>
        <v>0</v>
      </c>
      <c r="I26" s="557"/>
      <c r="J26" s="562">
        <v>1.5</v>
      </c>
      <c r="K26" s="563">
        <f>I26*J26</f>
        <v>0</v>
      </c>
      <c r="L26" s="564"/>
    </row>
    <row r="27" spans="1:12" x14ac:dyDescent="0.2">
      <c r="A27" s="257"/>
      <c r="B27" s="556"/>
      <c r="C27" s="565"/>
      <c r="D27" s="565"/>
      <c r="E27" s="565"/>
      <c r="F27" s="565"/>
      <c r="G27" s="565"/>
      <c r="H27" s="565"/>
      <c r="I27" s="565"/>
      <c r="J27" s="565"/>
      <c r="K27" s="563"/>
      <c r="L27" s="564"/>
    </row>
    <row r="28" spans="1:12" x14ac:dyDescent="0.2">
      <c r="A28" s="257"/>
      <c r="B28" s="556">
        <v>11</v>
      </c>
      <c r="C28" s="557"/>
      <c r="D28" s="557"/>
      <c r="E28" s="558" t="s">
        <v>681</v>
      </c>
      <c r="F28" s="559">
        <v>0.1</v>
      </c>
      <c r="G28" s="560">
        <f>F28*C28</f>
        <v>0</v>
      </c>
      <c r="H28" s="561">
        <f>MAX(D28,0)+F28*C28</f>
        <v>0</v>
      </c>
      <c r="I28" s="557"/>
      <c r="J28" s="562">
        <v>0</v>
      </c>
      <c r="K28" s="563">
        <f>I28*J28</f>
        <v>0</v>
      </c>
      <c r="L28" s="564"/>
    </row>
    <row r="29" spans="1:12" x14ac:dyDescent="0.2">
      <c r="A29" s="257"/>
      <c r="B29" s="556">
        <v>12</v>
      </c>
      <c r="C29" s="557"/>
      <c r="D29" s="557"/>
      <c r="E29" s="558" t="s">
        <v>681</v>
      </c>
      <c r="F29" s="559">
        <v>0.1</v>
      </c>
      <c r="G29" s="560">
        <f>F29*C29</f>
        <v>0</v>
      </c>
      <c r="H29" s="561">
        <f>MAX(D29,0)+F29*C29</f>
        <v>0</v>
      </c>
      <c r="I29" s="557"/>
      <c r="J29" s="562">
        <v>0.2</v>
      </c>
      <c r="K29" s="563">
        <f>I29*J29</f>
        <v>0</v>
      </c>
      <c r="L29" s="564"/>
    </row>
    <row r="30" spans="1:12" x14ac:dyDescent="0.2">
      <c r="A30" s="257"/>
      <c r="B30" s="556">
        <v>13</v>
      </c>
      <c r="C30" s="557"/>
      <c r="D30" s="557"/>
      <c r="E30" s="558" t="s">
        <v>681</v>
      </c>
      <c r="F30" s="559">
        <v>0.1</v>
      </c>
      <c r="G30" s="560">
        <f>F30*C30</f>
        <v>0</v>
      </c>
      <c r="H30" s="561">
        <f>MAX(D30,0)+F30*C30</f>
        <v>0</v>
      </c>
      <c r="I30" s="557"/>
      <c r="J30" s="562">
        <v>0.5</v>
      </c>
      <c r="K30" s="563">
        <f>I30*J30</f>
        <v>0</v>
      </c>
      <c r="L30" s="564"/>
    </row>
    <row r="31" spans="1:12" x14ac:dyDescent="0.2">
      <c r="A31" s="257"/>
      <c r="B31" s="556">
        <v>14</v>
      </c>
      <c r="C31" s="557"/>
      <c r="D31" s="557"/>
      <c r="E31" s="558" t="s">
        <v>681</v>
      </c>
      <c r="F31" s="559">
        <v>0.1</v>
      </c>
      <c r="G31" s="560">
        <f>F31*C31</f>
        <v>0</v>
      </c>
      <c r="H31" s="561">
        <f>MAX(D31,0)+F31*C31</f>
        <v>0</v>
      </c>
      <c r="I31" s="557"/>
      <c r="J31" s="562">
        <v>1</v>
      </c>
      <c r="K31" s="563">
        <f>I31*J31</f>
        <v>0</v>
      </c>
      <c r="L31" s="564"/>
    </row>
    <row r="32" spans="1:12" x14ac:dyDescent="0.2">
      <c r="A32" s="257"/>
      <c r="B32" s="556">
        <v>15</v>
      </c>
      <c r="C32" s="557"/>
      <c r="D32" s="557"/>
      <c r="E32" s="558" t="s">
        <v>681</v>
      </c>
      <c r="F32" s="559">
        <v>0.1</v>
      </c>
      <c r="G32" s="560">
        <f>F32*C32</f>
        <v>0</v>
      </c>
      <c r="H32" s="561">
        <f>MAX(D32,0)+F32*C32</f>
        <v>0</v>
      </c>
      <c r="I32" s="557"/>
      <c r="J32" s="562">
        <v>1.5</v>
      </c>
      <c r="K32" s="563">
        <f>I32*J32</f>
        <v>0</v>
      </c>
      <c r="L32" s="564"/>
    </row>
    <row r="33" spans="1:12" ht="13.5" thickBot="1" x14ac:dyDescent="0.25">
      <c r="A33" s="257"/>
      <c r="B33" s="566"/>
      <c r="C33" s="567"/>
      <c r="D33" s="567"/>
      <c r="E33" s="567"/>
      <c r="F33" s="567"/>
      <c r="G33" s="567"/>
      <c r="H33" s="567"/>
      <c r="I33" s="567"/>
      <c r="J33" s="567"/>
      <c r="K33" s="568"/>
      <c r="L33" s="564"/>
    </row>
    <row r="34" spans="1:12" ht="13.5" thickBot="1" x14ac:dyDescent="0.25">
      <c r="A34" s="470"/>
      <c r="B34" s="471"/>
      <c r="C34" s="569"/>
      <c r="D34" s="570"/>
      <c r="E34" s="471"/>
      <c r="F34" s="571"/>
      <c r="G34" s="471"/>
      <c r="H34" s="471"/>
      <c r="I34" s="471"/>
      <c r="J34" s="569"/>
      <c r="K34" s="471"/>
      <c r="L34" s="473"/>
    </row>
    <row r="35" spans="1:12" x14ac:dyDescent="0.2">
      <c r="C35" s="572"/>
      <c r="D35" s="573"/>
      <c r="E35"/>
      <c r="F35" s="574"/>
      <c r="G35"/>
      <c r="H35"/>
      <c r="J35" s="572"/>
      <c r="K35"/>
      <c r="L35"/>
    </row>
    <row r="36" spans="1:12" x14ac:dyDescent="0.2">
      <c r="C36" s="572"/>
      <c r="D36" s="573"/>
      <c r="E36"/>
      <c r="F36" s="575"/>
      <c r="G36" s="572"/>
      <c r="H36"/>
      <c r="J36" s="572"/>
      <c r="K36"/>
      <c r="L36"/>
    </row>
    <row r="37" spans="1:12" x14ac:dyDescent="0.2">
      <c r="C37" s="572"/>
      <c r="D37" s="573"/>
      <c r="E37"/>
      <c r="F37" s="575"/>
      <c r="G37" s="572"/>
      <c r="H37"/>
      <c r="J37" s="572"/>
      <c r="K37"/>
      <c r="L37"/>
    </row>
    <row r="38" spans="1:12" x14ac:dyDescent="0.2">
      <c r="C38" s="572"/>
      <c r="D38" s="573"/>
      <c r="E38"/>
      <c r="F38" s="575"/>
      <c r="G38" s="572"/>
      <c r="H38"/>
      <c r="J38" s="572"/>
      <c r="K38"/>
      <c r="L38"/>
    </row>
    <row r="39" spans="1:12" x14ac:dyDescent="0.2">
      <c r="C39" s="572"/>
      <c r="D39" s="573"/>
      <c r="E39"/>
      <c r="F39" s="575"/>
      <c r="G39" s="572"/>
      <c r="H39"/>
      <c r="J39" s="572"/>
      <c r="K39"/>
      <c r="L39"/>
    </row>
    <row r="40" spans="1:12" x14ac:dyDescent="0.2">
      <c r="C40" s="572"/>
      <c r="D40" s="573"/>
      <c r="E40"/>
      <c r="F40" s="575"/>
      <c r="G40" s="572"/>
      <c r="H40"/>
      <c r="J40" s="572"/>
      <c r="K40"/>
      <c r="L40"/>
    </row>
    <row r="41" spans="1:12" x14ac:dyDescent="0.2">
      <c r="C41" s="572"/>
      <c r="D41" s="573"/>
      <c r="E41"/>
      <c r="F41" s="575"/>
      <c r="G41" s="572"/>
      <c r="H41"/>
      <c r="J41" s="572"/>
      <c r="K41"/>
      <c r="L41"/>
    </row>
    <row r="42" spans="1:12" x14ac:dyDescent="0.2">
      <c r="C42" s="572"/>
      <c r="D42" s="573"/>
      <c r="E42"/>
      <c r="F42" s="575"/>
      <c r="G42" s="572"/>
      <c r="H42"/>
      <c r="J42" s="572"/>
      <c r="K42"/>
      <c r="L42"/>
    </row>
    <row r="43" spans="1:12" x14ac:dyDescent="0.2">
      <c r="C43" s="572"/>
      <c r="D43" s="573"/>
      <c r="E43"/>
      <c r="F43" s="575"/>
      <c r="G43" s="572"/>
      <c r="H43"/>
      <c r="J43" s="572"/>
      <c r="K43"/>
      <c r="L43"/>
    </row>
    <row r="44" spans="1:12" x14ac:dyDescent="0.2">
      <c r="C44" s="572"/>
      <c r="D44" s="573"/>
      <c r="E44"/>
      <c r="F44" s="575"/>
      <c r="G44" s="572"/>
      <c r="H44"/>
      <c r="J44" s="572"/>
      <c r="K44"/>
      <c r="L44"/>
    </row>
    <row r="45" spans="1:12" x14ac:dyDescent="0.2">
      <c r="C45" s="572"/>
      <c r="D45" s="573"/>
      <c r="E45"/>
      <c r="F45" s="575"/>
      <c r="G45" s="572"/>
      <c r="H45"/>
      <c r="J45" s="572"/>
      <c r="K45"/>
      <c r="L45"/>
    </row>
    <row r="46" spans="1:12" x14ac:dyDescent="0.2">
      <c r="C46" s="572"/>
      <c r="D46" s="573"/>
      <c r="E46"/>
      <c r="F46" s="575"/>
      <c r="G46" s="572"/>
      <c r="H46"/>
      <c r="J46" s="572"/>
      <c r="K46"/>
      <c r="L46"/>
    </row>
    <row r="47" spans="1:12" x14ac:dyDescent="0.2">
      <c r="C47" s="572"/>
      <c r="D47" s="573"/>
      <c r="E47"/>
      <c r="F47" s="575"/>
      <c r="G47" s="572"/>
      <c r="H47"/>
      <c r="J47" s="572"/>
      <c r="K47"/>
      <c r="L47"/>
    </row>
    <row r="48" spans="1:12" x14ac:dyDescent="0.2">
      <c r="C48" s="572"/>
      <c r="D48" s="573"/>
      <c r="E48"/>
      <c r="F48" s="575"/>
      <c r="G48" s="572"/>
      <c r="H48"/>
      <c r="J48" s="572"/>
      <c r="K48"/>
      <c r="L48"/>
    </row>
    <row r="49" spans="3:12" x14ac:dyDescent="0.2">
      <c r="C49" s="572"/>
      <c r="D49" s="573"/>
      <c r="E49"/>
      <c r="F49" s="575"/>
      <c r="G49" s="572"/>
      <c r="H49"/>
      <c r="J49" s="572"/>
      <c r="K49"/>
      <c r="L49"/>
    </row>
    <row r="50" spans="3:12" x14ac:dyDescent="0.2">
      <c r="C50" s="572"/>
      <c r="D50" s="573"/>
      <c r="E50"/>
      <c r="F50" s="575"/>
      <c r="G50" s="572"/>
      <c r="H50"/>
      <c r="J50" s="572"/>
      <c r="K50"/>
      <c r="L50"/>
    </row>
    <row r="51" spans="3:12" x14ac:dyDescent="0.2">
      <c r="C51" s="572"/>
      <c r="D51" s="573"/>
      <c r="E51"/>
      <c r="F51" s="575"/>
      <c r="G51" s="572"/>
      <c r="H51"/>
      <c r="J51" s="572"/>
      <c r="K51"/>
      <c r="L51"/>
    </row>
    <row r="52" spans="3:12" x14ac:dyDescent="0.2">
      <c r="C52" s="572"/>
      <c r="D52" s="573"/>
      <c r="E52"/>
      <c r="F52" s="575"/>
      <c r="G52" s="572"/>
      <c r="H52"/>
      <c r="J52" s="572"/>
      <c r="K52"/>
      <c r="L52"/>
    </row>
    <row r="53" spans="3:12" x14ac:dyDescent="0.2">
      <c r="C53" s="572"/>
      <c r="D53" s="573"/>
      <c r="E53"/>
      <c r="F53" s="575"/>
      <c r="G53" s="572"/>
      <c r="H53"/>
      <c r="J53" s="572"/>
      <c r="K53"/>
      <c r="L53"/>
    </row>
    <row r="54" spans="3:12" x14ac:dyDescent="0.2">
      <c r="C54" s="572"/>
      <c r="D54" s="573"/>
      <c r="E54"/>
      <c r="F54" s="575"/>
      <c r="G54" s="572"/>
      <c r="H54"/>
      <c r="J54" s="572"/>
      <c r="K54"/>
      <c r="L54"/>
    </row>
    <row r="55" spans="3:12" x14ac:dyDescent="0.2">
      <c r="C55" s="572"/>
      <c r="D55" s="573"/>
      <c r="E55"/>
      <c r="F55" s="575"/>
      <c r="G55" s="572"/>
      <c r="H55"/>
      <c r="J55" s="572"/>
      <c r="K55"/>
      <c r="L55"/>
    </row>
    <row r="56" spans="3:12" x14ac:dyDescent="0.2">
      <c r="C56" s="572"/>
      <c r="D56" s="573"/>
      <c r="E56"/>
      <c r="F56" s="575"/>
      <c r="G56" s="572"/>
      <c r="H56"/>
      <c r="J56" s="572"/>
      <c r="K56"/>
      <c r="L56"/>
    </row>
    <row r="57" spans="3:12" x14ac:dyDescent="0.2">
      <c r="C57" s="572"/>
      <c r="D57" s="573"/>
      <c r="E57"/>
      <c r="F57" s="575"/>
      <c r="G57" s="572"/>
      <c r="H57"/>
      <c r="J57" s="572"/>
      <c r="K57"/>
      <c r="L57"/>
    </row>
    <row r="58" spans="3:12" x14ac:dyDescent="0.2">
      <c r="C58" s="572"/>
      <c r="D58" s="573"/>
      <c r="E58"/>
      <c r="F58" s="575"/>
      <c r="G58" s="572"/>
      <c r="H58"/>
      <c r="J58" s="572"/>
      <c r="K58"/>
      <c r="L58"/>
    </row>
    <row r="59" spans="3:12" x14ac:dyDescent="0.2">
      <c r="C59" s="572"/>
      <c r="D59" s="573"/>
      <c r="E59"/>
      <c r="F59" s="575"/>
      <c r="G59" s="572"/>
      <c r="H59"/>
      <c r="J59" s="572"/>
      <c r="K59"/>
      <c r="L59"/>
    </row>
    <row r="60" spans="3:12" x14ac:dyDescent="0.2">
      <c r="C60" s="572"/>
      <c r="D60" s="573"/>
      <c r="E60"/>
      <c r="F60" s="575"/>
      <c r="G60" s="572"/>
      <c r="H60"/>
      <c r="J60" s="572"/>
      <c r="K60"/>
      <c r="L60"/>
    </row>
    <row r="61" spans="3:12" x14ac:dyDescent="0.2">
      <c r="C61" s="572"/>
      <c r="D61" s="573"/>
      <c r="E61"/>
      <c r="F61" s="575"/>
      <c r="G61" s="572"/>
      <c r="H61"/>
      <c r="J61" s="572"/>
      <c r="K61"/>
      <c r="L61"/>
    </row>
    <row r="62" spans="3:12" x14ac:dyDescent="0.2">
      <c r="C62" s="572"/>
      <c r="D62" s="573"/>
      <c r="E62"/>
      <c r="F62" s="575"/>
      <c r="G62" s="572"/>
      <c r="H62"/>
      <c r="J62" s="572"/>
      <c r="K62"/>
      <c r="L62"/>
    </row>
    <row r="63" spans="3:12" x14ac:dyDescent="0.2">
      <c r="C63" s="572"/>
      <c r="D63" s="573"/>
      <c r="E63"/>
      <c r="F63" s="575"/>
      <c r="G63" s="572"/>
      <c r="H63"/>
      <c r="J63" s="572"/>
      <c r="K63"/>
      <c r="L63"/>
    </row>
    <row r="64" spans="3:12" x14ac:dyDescent="0.2">
      <c r="C64" s="572"/>
      <c r="D64" s="573"/>
      <c r="E64"/>
      <c r="F64" s="575"/>
      <c r="G64" s="572"/>
      <c r="H64"/>
      <c r="J64" s="572"/>
      <c r="K64"/>
      <c r="L64"/>
    </row>
    <row r="65" spans="3:12" x14ac:dyDescent="0.2">
      <c r="C65" s="572"/>
      <c r="D65" s="573"/>
      <c r="E65"/>
      <c r="F65" s="575"/>
      <c r="G65" s="572"/>
      <c r="H65"/>
      <c r="J65" s="572"/>
      <c r="K65"/>
      <c r="L65"/>
    </row>
    <row r="66" spans="3:12" x14ac:dyDescent="0.2">
      <c r="C66" s="572"/>
      <c r="D66" s="573"/>
      <c r="E66"/>
      <c r="F66" s="575"/>
      <c r="G66" s="572"/>
      <c r="H66"/>
      <c r="J66" s="572"/>
      <c r="K66"/>
      <c r="L66"/>
    </row>
    <row r="67" spans="3:12" x14ac:dyDescent="0.2">
      <c r="C67" s="572"/>
      <c r="D67" s="573"/>
      <c r="E67"/>
      <c r="F67" s="575"/>
      <c r="G67" s="572"/>
      <c r="H67"/>
      <c r="J67" s="572"/>
      <c r="K67"/>
      <c r="L67"/>
    </row>
    <row r="68" spans="3:12" x14ac:dyDescent="0.2">
      <c r="C68" s="572"/>
      <c r="D68" s="573"/>
      <c r="E68"/>
      <c r="F68" s="575"/>
      <c r="G68" s="572"/>
      <c r="H68"/>
      <c r="J68" s="572"/>
      <c r="K68"/>
      <c r="L68"/>
    </row>
    <row r="69" spans="3:12" x14ac:dyDescent="0.2">
      <c r="C69" s="572"/>
      <c r="D69" s="573"/>
      <c r="E69"/>
      <c r="F69" s="575"/>
      <c r="G69" s="572"/>
      <c r="H69"/>
      <c r="J69" s="572"/>
      <c r="K69"/>
      <c r="L69"/>
    </row>
    <row r="70" spans="3:12" x14ac:dyDescent="0.2">
      <c r="C70" s="572"/>
      <c r="D70" s="573"/>
      <c r="E70"/>
      <c r="F70" s="575"/>
      <c r="G70" s="572"/>
      <c r="H70"/>
      <c r="J70" s="572"/>
      <c r="K70"/>
      <c r="L70"/>
    </row>
    <row r="71" spans="3:12" x14ac:dyDescent="0.2">
      <c r="C71" s="572"/>
      <c r="D71" s="573"/>
      <c r="E71"/>
      <c r="F71" s="575"/>
      <c r="G71" s="572"/>
      <c r="H71"/>
      <c r="J71" s="572"/>
      <c r="K71"/>
      <c r="L71"/>
    </row>
    <row r="72" spans="3:12" x14ac:dyDescent="0.2">
      <c r="C72" s="572"/>
      <c r="D72" s="573"/>
      <c r="E72"/>
      <c r="F72" s="575"/>
      <c r="G72" s="572"/>
      <c r="H72"/>
      <c r="J72" s="572"/>
      <c r="K72"/>
      <c r="L72"/>
    </row>
    <row r="73" spans="3:12" x14ac:dyDescent="0.2">
      <c r="C73" s="572"/>
      <c r="D73" s="573"/>
      <c r="E73"/>
      <c r="F73" s="575"/>
      <c r="G73" s="572"/>
      <c r="H73"/>
      <c r="J73" s="572"/>
      <c r="K73"/>
      <c r="L73"/>
    </row>
    <row r="74" spans="3:12" x14ac:dyDescent="0.2">
      <c r="C74" s="572"/>
      <c r="D74" s="573"/>
      <c r="E74"/>
      <c r="F74" s="575"/>
      <c r="G74" s="572"/>
      <c r="H74"/>
      <c r="J74" s="572"/>
      <c r="K74"/>
      <c r="L74"/>
    </row>
    <row r="75" spans="3:12" x14ac:dyDescent="0.2">
      <c r="C75" s="572"/>
      <c r="D75" s="573"/>
      <c r="E75"/>
      <c r="F75" s="575"/>
      <c r="G75" s="572"/>
      <c r="H75"/>
      <c r="J75" s="572"/>
      <c r="K75"/>
      <c r="L75"/>
    </row>
    <row r="76" spans="3:12" x14ac:dyDescent="0.2">
      <c r="C76" s="572"/>
      <c r="D76" s="573"/>
      <c r="E76"/>
      <c r="F76" s="575"/>
      <c r="G76" s="572"/>
      <c r="H76"/>
      <c r="J76" s="572"/>
      <c r="K76"/>
      <c r="L76"/>
    </row>
    <row r="77" spans="3:12" x14ac:dyDescent="0.2">
      <c r="C77" s="572"/>
      <c r="D77" s="573"/>
      <c r="E77"/>
      <c r="F77" s="575"/>
      <c r="G77" s="572"/>
      <c r="H77"/>
      <c r="J77" s="572"/>
      <c r="K77"/>
      <c r="L77"/>
    </row>
    <row r="78" spans="3:12" x14ac:dyDescent="0.2">
      <c r="C78" s="572"/>
      <c r="D78" s="573"/>
      <c r="E78"/>
      <c r="F78" s="575"/>
      <c r="G78" s="572"/>
      <c r="H78"/>
      <c r="J78" s="572"/>
      <c r="K78"/>
      <c r="L78"/>
    </row>
    <row r="79" spans="3:12" x14ac:dyDescent="0.2">
      <c r="C79" s="572"/>
      <c r="D79" s="573"/>
      <c r="E79"/>
      <c r="F79" s="575"/>
      <c r="G79" s="572"/>
      <c r="H79"/>
      <c r="J79" s="572"/>
      <c r="K79"/>
      <c r="L79"/>
    </row>
    <row r="80" spans="3:12" x14ac:dyDescent="0.2">
      <c r="C80" s="572"/>
      <c r="D80" s="573"/>
      <c r="E80"/>
      <c r="F80" s="575"/>
      <c r="G80" s="572"/>
      <c r="H80"/>
      <c r="J80" s="572"/>
      <c r="K80"/>
      <c r="L80"/>
    </row>
    <row r="81" spans="3:12" x14ac:dyDescent="0.2">
      <c r="C81" s="572"/>
      <c r="D81" s="573"/>
      <c r="E81"/>
      <c r="F81" s="575"/>
      <c r="G81" s="572"/>
      <c r="H81"/>
      <c r="J81" s="572"/>
      <c r="K81"/>
      <c r="L81"/>
    </row>
    <row r="82" spans="3:12" x14ac:dyDescent="0.2">
      <c r="C82" s="572"/>
      <c r="D82" s="573"/>
      <c r="E82"/>
      <c r="F82" s="575"/>
      <c r="G82" s="572"/>
      <c r="H82"/>
      <c r="J82" s="572"/>
      <c r="K82"/>
      <c r="L82"/>
    </row>
    <row r="83" spans="3:12" x14ac:dyDescent="0.2">
      <c r="C83" s="572"/>
      <c r="D83" s="573"/>
      <c r="E83"/>
      <c r="F83" s="575"/>
      <c r="G83" s="572"/>
      <c r="H83"/>
      <c r="J83" s="572"/>
      <c r="K83"/>
      <c r="L83"/>
    </row>
  </sheetData>
  <sheetProtection password="C69C" sheet="1" objects="1" scenarios="1"/>
  <mergeCells count="2">
    <mergeCell ref="B4:C4"/>
    <mergeCell ref="C1:D1"/>
  </mergeCells>
  <dataValidations count="2">
    <dataValidation type="list" allowBlank="1" showInputMessage="1" showErrorMessage="1" sqref="F34:F65536 F3:F20 E22:E26 E28:E32">
      <formula1>TIME</formula1>
    </dataValidation>
    <dataValidation type="whole" allowBlank="1" showInputMessage="1" showErrorMessage="1" sqref="C16:D32">
      <formula1>-100000000</formula1>
      <formula2>100000000</formula2>
    </dataValidation>
  </dataValidations>
  <pageMargins left="0.70866141732283472" right="0.70866141732283472" top="0.74803149606299213" bottom="0.74803149606299213" header="0.31496062992125984" footer="0.31496062992125984"/>
  <pageSetup paperSize="9" scale="83"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00B0F0"/>
    <pageSetUpPr fitToPage="1"/>
  </sheetPr>
  <dimension ref="A1:L83"/>
  <sheetViews>
    <sheetView workbookViewId="0">
      <selection activeCell="I2" sqref="I2"/>
    </sheetView>
  </sheetViews>
  <sheetFormatPr defaultRowHeight="12.75" x14ac:dyDescent="0.2"/>
  <cols>
    <col min="1" max="1" width="2.5703125" customWidth="1"/>
    <col min="2" max="2" width="4" bestFit="1" customWidth="1"/>
    <col min="3" max="3" width="11.85546875" customWidth="1"/>
    <col min="4" max="4" width="12.140625" style="572" customWidth="1"/>
    <col min="5" max="5" width="9.85546875" style="573" bestFit="1" customWidth="1"/>
    <col min="6" max="6" width="9.85546875" bestFit="1" customWidth="1"/>
    <col min="7" max="7" width="10.85546875" style="575" customWidth="1"/>
    <col min="8" max="8" width="11.5703125" style="572" customWidth="1"/>
    <col min="9" max="9" width="12.140625" customWidth="1"/>
    <col min="10" max="10" width="8.85546875" customWidth="1"/>
    <col min="11" max="11" width="13.140625" style="572" customWidth="1"/>
    <col min="12" max="12" width="1.28515625" style="572" customWidth="1"/>
    <col min="13" max="13" width="10" customWidth="1"/>
  </cols>
  <sheetData>
    <row r="1" spans="1:12" x14ac:dyDescent="0.2">
      <c r="A1" s="530"/>
      <c r="B1" s="531"/>
      <c r="C1" s="892" t="s">
        <v>763</v>
      </c>
      <c r="D1" s="892"/>
      <c r="E1" s="533"/>
      <c r="F1" s="531"/>
      <c r="G1" s="534"/>
      <c r="H1" s="532"/>
      <c r="I1" s="531"/>
      <c r="J1" s="531"/>
      <c r="K1" s="532"/>
      <c r="L1" s="535"/>
    </row>
    <row r="2" spans="1:12" x14ac:dyDescent="0.2">
      <c r="A2" s="257"/>
      <c r="B2" s="219"/>
      <c r="C2" s="219"/>
      <c r="D2" s="536"/>
      <c r="E2" s="537"/>
      <c r="F2" s="219"/>
      <c r="G2" s="538"/>
      <c r="H2" s="536"/>
      <c r="I2" s="219"/>
      <c r="J2" s="219"/>
      <c r="K2" s="536"/>
      <c r="L2" s="539"/>
    </row>
    <row r="3" spans="1:12" x14ac:dyDescent="0.2">
      <c r="A3" s="257"/>
      <c r="B3" s="250"/>
      <c r="C3" s="9" t="s">
        <v>533</v>
      </c>
      <c r="D3" s="536"/>
      <c r="E3" s="537"/>
      <c r="F3" s="219"/>
      <c r="G3" s="538"/>
      <c r="H3" s="536"/>
      <c r="I3" s="219"/>
      <c r="J3" s="219"/>
      <c r="K3" s="536"/>
      <c r="L3" s="539"/>
    </row>
    <row r="4" spans="1:12" x14ac:dyDescent="0.2">
      <c r="A4" s="257"/>
      <c r="B4" s="891"/>
      <c r="C4" s="891"/>
      <c r="D4" s="536"/>
      <c r="E4" s="537"/>
      <c r="F4" s="219"/>
      <c r="G4" s="538"/>
      <c r="H4" s="536"/>
      <c r="I4" s="219"/>
      <c r="J4" s="219"/>
      <c r="K4" s="536"/>
      <c r="L4" s="539"/>
    </row>
    <row r="5" spans="1:12" x14ac:dyDescent="0.2">
      <c r="A5" s="257"/>
      <c r="B5" s="9" t="s">
        <v>667</v>
      </c>
      <c r="C5" s="9" t="s">
        <v>668</v>
      </c>
      <c r="D5" s="536"/>
      <c r="E5" s="537"/>
      <c r="F5" s="219"/>
      <c r="G5" s="538"/>
      <c r="H5" s="536"/>
      <c r="I5" s="219"/>
      <c r="J5" s="219"/>
      <c r="K5" s="536"/>
      <c r="L5" s="539"/>
    </row>
    <row r="6" spans="1:12" x14ac:dyDescent="0.2">
      <c r="A6" s="257"/>
      <c r="B6" s="9"/>
      <c r="C6" s="9"/>
      <c r="D6" s="536"/>
      <c r="E6" s="537"/>
      <c r="F6" s="219"/>
      <c r="G6" s="538"/>
      <c r="H6" s="536"/>
      <c r="I6" s="219"/>
      <c r="J6" s="219"/>
      <c r="K6" s="536"/>
      <c r="L6" s="539"/>
    </row>
    <row r="7" spans="1:12" x14ac:dyDescent="0.2">
      <c r="A7" s="257"/>
      <c r="B7" s="9" t="s">
        <v>687</v>
      </c>
      <c r="C7" s="9" t="s">
        <v>688</v>
      </c>
      <c r="D7" s="536"/>
      <c r="E7" s="537"/>
      <c r="F7" s="219"/>
      <c r="G7" s="538"/>
      <c r="H7" s="536"/>
      <c r="I7" s="219"/>
      <c r="J7" s="219"/>
      <c r="K7" s="536"/>
      <c r="L7" s="539"/>
    </row>
    <row r="8" spans="1:12" x14ac:dyDescent="0.2">
      <c r="A8" s="257"/>
      <c r="B8" s="219"/>
      <c r="C8" s="536"/>
      <c r="D8" s="537"/>
      <c r="E8" s="219"/>
      <c r="F8" s="538"/>
      <c r="G8" s="536"/>
      <c r="H8" s="219"/>
      <c r="I8" s="219"/>
      <c r="J8" s="536"/>
      <c r="K8" s="219"/>
      <c r="L8" s="262"/>
    </row>
    <row r="9" spans="1:12" ht="13.5" thickBot="1" x14ac:dyDescent="0.25">
      <c r="A9" s="257"/>
      <c r="B9" s="219"/>
      <c r="C9" s="536"/>
      <c r="D9" s="537"/>
      <c r="E9" s="219"/>
      <c r="F9" s="538"/>
      <c r="G9" s="536"/>
      <c r="H9" s="219"/>
      <c r="I9" s="219"/>
      <c r="J9" s="536"/>
      <c r="K9" s="219"/>
      <c r="L9" s="262"/>
    </row>
    <row r="10" spans="1:12" ht="38.25" x14ac:dyDescent="0.2">
      <c r="A10" s="257"/>
      <c r="B10" s="540"/>
      <c r="C10" s="541" t="s">
        <v>50</v>
      </c>
      <c r="D10" s="541" t="s">
        <v>671</v>
      </c>
      <c r="E10" s="541" t="s">
        <v>672</v>
      </c>
      <c r="F10" s="542" t="s">
        <v>673</v>
      </c>
      <c r="G10" s="541" t="s">
        <v>674</v>
      </c>
      <c r="H10" s="541" t="s">
        <v>650</v>
      </c>
      <c r="I10" s="541" t="s">
        <v>675</v>
      </c>
      <c r="J10" s="541" t="s">
        <v>676</v>
      </c>
      <c r="K10" s="543" t="s">
        <v>537</v>
      </c>
      <c r="L10" s="544"/>
    </row>
    <row r="11" spans="1:12" ht="13.5" thickBot="1" x14ac:dyDescent="0.25">
      <c r="A11" s="257"/>
      <c r="B11" s="545"/>
      <c r="C11" s="546">
        <f>SUM(C16:C32)</f>
        <v>0</v>
      </c>
      <c r="D11" s="546">
        <f>SUM(D16:D32)</f>
        <v>0</v>
      </c>
      <c r="E11" s="546"/>
      <c r="F11" s="547"/>
      <c r="G11" s="546">
        <f>SUM(G16:G32)</f>
        <v>0</v>
      </c>
      <c r="H11" s="546">
        <f>SUM(H16:H32)</f>
        <v>0</v>
      </c>
      <c r="I11" s="546">
        <f>SUM(I16:I32)</f>
        <v>0</v>
      </c>
      <c r="J11" s="546"/>
      <c r="K11" s="546">
        <f>SUM(K16:K32)</f>
        <v>0</v>
      </c>
      <c r="L11" s="548"/>
    </row>
    <row r="12" spans="1:12" x14ac:dyDescent="0.2">
      <c r="A12" s="257"/>
      <c r="B12" s="250"/>
      <c r="C12" s="549"/>
      <c r="D12" s="550"/>
      <c r="E12" s="549"/>
      <c r="F12" s="551"/>
      <c r="G12" s="550"/>
      <c r="H12" s="550"/>
      <c r="I12" s="550"/>
      <c r="J12" s="549"/>
      <c r="K12" s="549"/>
      <c r="L12" s="548"/>
    </row>
    <row r="13" spans="1:12" x14ac:dyDescent="0.2">
      <c r="A13" s="257"/>
      <c r="B13" s="9" t="s">
        <v>687</v>
      </c>
      <c r="C13" s="549" t="s">
        <v>684</v>
      </c>
      <c r="D13" s="537"/>
      <c r="E13" s="219"/>
      <c r="F13" s="538"/>
      <c r="G13" s="536"/>
      <c r="H13" s="219"/>
      <c r="I13" s="219"/>
      <c r="J13" s="536"/>
      <c r="K13" s="219"/>
      <c r="L13" s="262"/>
    </row>
    <row r="14" spans="1:12" ht="13.5" thickBot="1" x14ac:dyDescent="0.25">
      <c r="A14" s="257"/>
      <c r="B14" s="250"/>
      <c r="C14" s="549"/>
      <c r="D14" s="550"/>
      <c r="E14" s="549"/>
      <c r="F14" s="551"/>
      <c r="G14" s="549"/>
      <c r="H14" s="550"/>
      <c r="I14" s="550"/>
      <c r="J14" s="549"/>
      <c r="K14" s="549"/>
      <c r="L14" s="548"/>
    </row>
    <row r="15" spans="1:12" ht="38.25" x14ac:dyDescent="0.2">
      <c r="A15" s="257"/>
      <c r="B15" s="552" t="s">
        <v>678</v>
      </c>
      <c r="C15" s="553" t="s">
        <v>50</v>
      </c>
      <c r="D15" s="553" t="s">
        <v>671</v>
      </c>
      <c r="E15" s="553" t="s">
        <v>672</v>
      </c>
      <c r="F15" s="554" t="s">
        <v>673</v>
      </c>
      <c r="G15" s="553" t="s">
        <v>674</v>
      </c>
      <c r="H15" s="553" t="s">
        <v>650</v>
      </c>
      <c r="I15" s="553" t="s">
        <v>675</v>
      </c>
      <c r="J15" s="553" t="s">
        <v>676</v>
      </c>
      <c r="K15" s="555" t="s">
        <v>537</v>
      </c>
      <c r="L15" s="544"/>
    </row>
    <row r="16" spans="1:12" x14ac:dyDescent="0.2">
      <c r="A16" s="257"/>
      <c r="B16" s="556">
        <v>1</v>
      </c>
      <c r="C16" s="557"/>
      <c r="D16" s="457"/>
      <c r="E16" s="558" t="s">
        <v>679</v>
      </c>
      <c r="F16" s="559">
        <v>7.0000000000000007E-2</v>
      </c>
      <c r="G16" s="560">
        <f>F16*C16</f>
        <v>0</v>
      </c>
      <c r="H16" s="561">
        <f>D16+G16</f>
        <v>0</v>
      </c>
      <c r="I16" s="557"/>
      <c r="J16" s="562">
        <v>0</v>
      </c>
      <c r="K16" s="563">
        <f>I16*J16</f>
        <v>0</v>
      </c>
      <c r="L16" s="564"/>
    </row>
    <row r="17" spans="1:12" x14ac:dyDescent="0.2">
      <c r="A17" s="257"/>
      <c r="B17" s="556">
        <v>2</v>
      </c>
      <c r="C17" s="557"/>
      <c r="D17" s="457"/>
      <c r="E17" s="558" t="s">
        <v>679</v>
      </c>
      <c r="F17" s="559">
        <v>7.0000000000000007E-2</v>
      </c>
      <c r="G17" s="560">
        <f>F17*C17</f>
        <v>0</v>
      </c>
      <c r="H17" s="561">
        <f>MAX(D17,0)+F17*C17</f>
        <v>0</v>
      </c>
      <c r="I17" s="557"/>
      <c r="J17" s="562">
        <v>0.2</v>
      </c>
      <c r="K17" s="563">
        <f>I17*J17</f>
        <v>0</v>
      </c>
      <c r="L17" s="564"/>
    </row>
    <row r="18" spans="1:12" x14ac:dyDescent="0.2">
      <c r="A18" s="257"/>
      <c r="B18" s="556">
        <v>3</v>
      </c>
      <c r="C18" s="557"/>
      <c r="D18" s="457"/>
      <c r="E18" s="558" t="s">
        <v>679</v>
      </c>
      <c r="F18" s="559">
        <v>7.0000000000000007E-2</v>
      </c>
      <c r="G18" s="560">
        <f t="shared" ref="G18:G32" si="0">F18*C18</f>
        <v>0</v>
      </c>
      <c r="H18" s="561">
        <f t="shared" ref="H18:H32" si="1">MAX(D18,0)+F18*C18</f>
        <v>0</v>
      </c>
      <c r="I18" s="557"/>
      <c r="J18" s="562">
        <v>0.5</v>
      </c>
      <c r="K18" s="563">
        <f>I18*J18</f>
        <v>0</v>
      </c>
      <c r="L18" s="564"/>
    </row>
    <row r="19" spans="1:12" x14ac:dyDescent="0.2">
      <c r="A19" s="257"/>
      <c r="B19" s="556">
        <v>4</v>
      </c>
      <c r="C19" s="557"/>
      <c r="D19" s="457"/>
      <c r="E19" s="558" t="s">
        <v>679</v>
      </c>
      <c r="F19" s="559">
        <v>7.0000000000000007E-2</v>
      </c>
      <c r="G19" s="560">
        <f t="shared" si="0"/>
        <v>0</v>
      </c>
      <c r="H19" s="561">
        <f t="shared" si="1"/>
        <v>0</v>
      </c>
      <c r="I19" s="557"/>
      <c r="J19" s="562">
        <v>1</v>
      </c>
      <c r="K19" s="563">
        <f>I19*J19</f>
        <v>0</v>
      </c>
      <c r="L19" s="564"/>
    </row>
    <row r="20" spans="1:12" x14ac:dyDescent="0.2">
      <c r="A20" s="257"/>
      <c r="B20" s="556">
        <v>5</v>
      </c>
      <c r="C20" s="557"/>
      <c r="D20" s="457"/>
      <c r="E20" s="558" t="s">
        <v>679</v>
      </c>
      <c r="F20" s="559">
        <v>7.0000000000000007E-2</v>
      </c>
      <c r="G20" s="560">
        <f t="shared" si="0"/>
        <v>0</v>
      </c>
      <c r="H20" s="561">
        <f t="shared" si="1"/>
        <v>0</v>
      </c>
      <c r="I20" s="557"/>
      <c r="J20" s="562">
        <v>1.5</v>
      </c>
      <c r="K20" s="563">
        <f>I20*J20</f>
        <v>0</v>
      </c>
      <c r="L20" s="564"/>
    </row>
    <row r="21" spans="1:12" x14ac:dyDescent="0.2">
      <c r="A21" s="257"/>
      <c r="B21" s="556"/>
      <c r="C21" s="565"/>
      <c r="D21" s="565"/>
      <c r="E21" s="565"/>
      <c r="F21" s="565"/>
      <c r="G21" s="565"/>
      <c r="H21" s="565"/>
      <c r="I21" s="565"/>
      <c r="J21" s="565"/>
      <c r="K21" s="563"/>
      <c r="L21" s="564"/>
    </row>
    <row r="22" spans="1:12" x14ac:dyDescent="0.2">
      <c r="A22" s="257"/>
      <c r="B22" s="556">
        <v>6</v>
      </c>
      <c r="C22" s="557"/>
      <c r="D22" s="457"/>
      <c r="E22" s="558" t="s">
        <v>680</v>
      </c>
      <c r="F22" s="559">
        <v>7.0000000000000007E-2</v>
      </c>
      <c r="G22" s="560">
        <f t="shared" si="0"/>
        <v>0</v>
      </c>
      <c r="H22" s="561">
        <f t="shared" si="1"/>
        <v>0</v>
      </c>
      <c r="I22" s="557"/>
      <c r="J22" s="562">
        <v>0</v>
      </c>
      <c r="K22" s="563">
        <f>I22*J22</f>
        <v>0</v>
      </c>
      <c r="L22" s="564"/>
    </row>
    <row r="23" spans="1:12" x14ac:dyDescent="0.2">
      <c r="A23" s="257"/>
      <c r="B23" s="556">
        <v>7</v>
      </c>
      <c r="C23" s="557"/>
      <c r="D23" s="457"/>
      <c r="E23" s="558" t="s">
        <v>680</v>
      </c>
      <c r="F23" s="559">
        <v>7.0000000000000007E-2</v>
      </c>
      <c r="G23" s="560">
        <f t="shared" si="0"/>
        <v>0</v>
      </c>
      <c r="H23" s="561">
        <f t="shared" si="1"/>
        <v>0</v>
      </c>
      <c r="I23" s="557"/>
      <c r="J23" s="562">
        <v>0.2</v>
      </c>
      <c r="K23" s="563">
        <f>I23*J23</f>
        <v>0</v>
      </c>
      <c r="L23" s="564"/>
    </row>
    <row r="24" spans="1:12" x14ac:dyDescent="0.2">
      <c r="A24" s="257"/>
      <c r="B24" s="556">
        <v>8</v>
      </c>
      <c r="C24" s="557"/>
      <c r="D24" s="457"/>
      <c r="E24" s="558" t="s">
        <v>680</v>
      </c>
      <c r="F24" s="559">
        <v>7.0000000000000007E-2</v>
      </c>
      <c r="G24" s="560">
        <f t="shared" si="0"/>
        <v>0</v>
      </c>
      <c r="H24" s="561">
        <f t="shared" si="1"/>
        <v>0</v>
      </c>
      <c r="I24" s="557"/>
      <c r="J24" s="562">
        <v>0.5</v>
      </c>
      <c r="K24" s="563">
        <f>I24*J24</f>
        <v>0</v>
      </c>
      <c r="L24" s="564"/>
    </row>
    <row r="25" spans="1:12" x14ac:dyDescent="0.2">
      <c r="A25" s="257"/>
      <c r="B25" s="556">
        <v>9</v>
      </c>
      <c r="C25" s="557"/>
      <c r="D25" s="457"/>
      <c r="E25" s="558" t="s">
        <v>680</v>
      </c>
      <c r="F25" s="559">
        <v>7.0000000000000007E-2</v>
      </c>
      <c r="G25" s="560">
        <f t="shared" si="0"/>
        <v>0</v>
      </c>
      <c r="H25" s="561">
        <f t="shared" si="1"/>
        <v>0</v>
      </c>
      <c r="I25" s="557"/>
      <c r="J25" s="562">
        <v>1</v>
      </c>
      <c r="K25" s="563">
        <f>I25*J25</f>
        <v>0</v>
      </c>
      <c r="L25" s="564"/>
    </row>
    <row r="26" spans="1:12" x14ac:dyDescent="0.2">
      <c r="A26" s="257"/>
      <c r="B26" s="556">
        <v>10</v>
      </c>
      <c r="C26" s="557"/>
      <c r="D26" s="457"/>
      <c r="E26" s="558" t="s">
        <v>680</v>
      </c>
      <c r="F26" s="559">
        <v>7.0000000000000007E-2</v>
      </c>
      <c r="G26" s="560">
        <f t="shared" si="0"/>
        <v>0</v>
      </c>
      <c r="H26" s="561">
        <f t="shared" si="1"/>
        <v>0</v>
      </c>
      <c r="I26" s="557"/>
      <c r="J26" s="562">
        <v>1.5</v>
      </c>
      <c r="K26" s="563">
        <f>I26*J26</f>
        <v>0</v>
      </c>
      <c r="L26" s="564"/>
    </row>
    <row r="27" spans="1:12" x14ac:dyDescent="0.2">
      <c r="A27" s="257"/>
      <c r="B27" s="556"/>
      <c r="C27" s="565"/>
      <c r="D27" s="565"/>
      <c r="E27" s="565"/>
      <c r="F27" s="565"/>
      <c r="G27" s="565"/>
      <c r="H27" s="565"/>
      <c r="I27" s="565"/>
      <c r="J27" s="565"/>
      <c r="K27" s="563"/>
      <c r="L27" s="564"/>
    </row>
    <row r="28" spans="1:12" x14ac:dyDescent="0.2">
      <c r="A28" s="257"/>
      <c r="B28" s="556">
        <v>11</v>
      </c>
      <c r="C28" s="557"/>
      <c r="D28" s="457"/>
      <c r="E28" s="558" t="s">
        <v>681</v>
      </c>
      <c r="F28" s="559">
        <v>0.08</v>
      </c>
      <c r="G28" s="560">
        <f t="shared" si="0"/>
        <v>0</v>
      </c>
      <c r="H28" s="561">
        <f t="shared" si="1"/>
        <v>0</v>
      </c>
      <c r="I28" s="557"/>
      <c r="J28" s="562">
        <v>0</v>
      </c>
      <c r="K28" s="563">
        <f>I28*J28</f>
        <v>0</v>
      </c>
      <c r="L28" s="564"/>
    </row>
    <row r="29" spans="1:12" x14ac:dyDescent="0.2">
      <c r="A29" s="257"/>
      <c r="B29" s="556">
        <v>12</v>
      </c>
      <c r="C29" s="557"/>
      <c r="D29" s="457"/>
      <c r="E29" s="558" t="s">
        <v>681</v>
      </c>
      <c r="F29" s="559">
        <v>0.08</v>
      </c>
      <c r="G29" s="560">
        <f t="shared" si="0"/>
        <v>0</v>
      </c>
      <c r="H29" s="561">
        <f t="shared" si="1"/>
        <v>0</v>
      </c>
      <c r="I29" s="557"/>
      <c r="J29" s="562">
        <v>0.2</v>
      </c>
      <c r="K29" s="563">
        <f>I29*J29</f>
        <v>0</v>
      </c>
      <c r="L29" s="564"/>
    </row>
    <row r="30" spans="1:12" x14ac:dyDescent="0.2">
      <c r="A30" s="257"/>
      <c r="B30" s="556">
        <v>13</v>
      </c>
      <c r="C30" s="557"/>
      <c r="D30" s="457"/>
      <c r="E30" s="558" t="s">
        <v>681</v>
      </c>
      <c r="F30" s="559">
        <v>0.08</v>
      </c>
      <c r="G30" s="560">
        <f t="shared" si="0"/>
        <v>0</v>
      </c>
      <c r="H30" s="561">
        <f t="shared" si="1"/>
        <v>0</v>
      </c>
      <c r="I30" s="557"/>
      <c r="J30" s="562">
        <v>0.5</v>
      </c>
      <c r="K30" s="563">
        <f>I30*J30</f>
        <v>0</v>
      </c>
      <c r="L30" s="564"/>
    </row>
    <row r="31" spans="1:12" x14ac:dyDescent="0.2">
      <c r="A31" s="257"/>
      <c r="B31" s="556">
        <v>14</v>
      </c>
      <c r="C31" s="557"/>
      <c r="D31" s="457"/>
      <c r="E31" s="558" t="s">
        <v>681</v>
      </c>
      <c r="F31" s="559">
        <v>0.08</v>
      </c>
      <c r="G31" s="560">
        <f t="shared" si="0"/>
        <v>0</v>
      </c>
      <c r="H31" s="561">
        <f t="shared" si="1"/>
        <v>0</v>
      </c>
      <c r="I31" s="557"/>
      <c r="J31" s="562">
        <v>1</v>
      </c>
      <c r="K31" s="563">
        <f>I31*J31</f>
        <v>0</v>
      </c>
      <c r="L31" s="564"/>
    </row>
    <row r="32" spans="1:12" x14ac:dyDescent="0.2">
      <c r="A32" s="257"/>
      <c r="B32" s="556">
        <v>15</v>
      </c>
      <c r="C32" s="557"/>
      <c r="D32" s="457"/>
      <c r="E32" s="558" t="s">
        <v>681</v>
      </c>
      <c r="F32" s="559">
        <v>0.08</v>
      </c>
      <c r="G32" s="560">
        <f t="shared" si="0"/>
        <v>0</v>
      </c>
      <c r="H32" s="561">
        <f t="shared" si="1"/>
        <v>0</v>
      </c>
      <c r="I32" s="557"/>
      <c r="J32" s="562">
        <v>1.5</v>
      </c>
      <c r="K32" s="563">
        <f>I32*J32</f>
        <v>0</v>
      </c>
      <c r="L32" s="564"/>
    </row>
    <row r="33" spans="1:12" ht="13.5" thickBot="1" x14ac:dyDescent="0.25">
      <c r="A33" s="257"/>
      <c r="B33" s="566"/>
      <c r="C33" s="567"/>
      <c r="D33" s="567"/>
      <c r="E33" s="567"/>
      <c r="F33" s="567"/>
      <c r="G33" s="567"/>
      <c r="H33" s="567"/>
      <c r="I33" s="567"/>
      <c r="J33" s="567"/>
      <c r="K33" s="568"/>
      <c r="L33" s="564"/>
    </row>
    <row r="34" spans="1:12" ht="13.5" thickBot="1" x14ac:dyDescent="0.25">
      <c r="A34" s="470"/>
      <c r="B34" s="471"/>
      <c r="C34" s="569"/>
      <c r="D34" s="570"/>
      <c r="E34" s="471"/>
      <c r="F34" s="571"/>
      <c r="G34" s="471"/>
      <c r="H34" s="471"/>
      <c r="I34" s="471"/>
      <c r="J34" s="569"/>
      <c r="K34" s="471"/>
      <c r="L34" s="473"/>
    </row>
    <row r="35" spans="1:12" x14ac:dyDescent="0.2">
      <c r="C35" s="572"/>
      <c r="D35" s="573"/>
      <c r="E35"/>
      <c r="F35" s="574"/>
      <c r="G35"/>
      <c r="H35"/>
      <c r="J35" s="572"/>
      <c r="K35"/>
      <c r="L35"/>
    </row>
    <row r="36" spans="1:12" x14ac:dyDescent="0.2">
      <c r="C36" s="572"/>
      <c r="D36" s="573"/>
      <c r="E36"/>
      <c r="F36" s="575"/>
      <c r="G36" s="572"/>
      <c r="H36"/>
      <c r="J36" s="572"/>
      <c r="K36"/>
      <c r="L36"/>
    </row>
    <row r="37" spans="1:12" x14ac:dyDescent="0.2">
      <c r="C37" s="572"/>
      <c r="D37" s="573"/>
      <c r="E37"/>
      <c r="F37" s="575"/>
      <c r="G37" s="572"/>
      <c r="H37"/>
      <c r="J37" s="572"/>
      <c r="K37"/>
      <c r="L37"/>
    </row>
    <row r="38" spans="1:12" x14ac:dyDescent="0.2">
      <c r="C38" s="572"/>
      <c r="D38" s="573"/>
      <c r="E38"/>
      <c r="F38" s="575"/>
      <c r="G38" s="572"/>
      <c r="H38"/>
      <c r="J38" s="572"/>
      <c r="K38"/>
      <c r="L38"/>
    </row>
    <row r="39" spans="1:12" x14ac:dyDescent="0.2">
      <c r="C39" s="572"/>
      <c r="D39" s="573"/>
      <c r="E39"/>
      <c r="F39" s="575"/>
      <c r="G39" s="572"/>
      <c r="H39"/>
      <c r="J39" s="572"/>
      <c r="K39"/>
      <c r="L39"/>
    </row>
    <row r="40" spans="1:12" x14ac:dyDescent="0.2">
      <c r="C40" s="572"/>
      <c r="D40" s="573"/>
      <c r="E40"/>
      <c r="F40" s="575"/>
      <c r="G40" s="572"/>
      <c r="H40"/>
      <c r="J40" s="572"/>
      <c r="K40"/>
      <c r="L40"/>
    </row>
    <row r="41" spans="1:12" x14ac:dyDescent="0.2">
      <c r="C41" s="572"/>
      <c r="D41" s="573"/>
      <c r="E41"/>
      <c r="F41" s="575"/>
      <c r="G41" s="572"/>
      <c r="H41"/>
      <c r="J41" s="572"/>
      <c r="K41"/>
      <c r="L41"/>
    </row>
    <row r="42" spans="1:12" x14ac:dyDescent="0.2">
      <c r="C42" s="572"/>
      <c r="D42" s="573"/>
      <c r="E42"/>
      <c r="F42" s="575"/>
      <c r="G42" s="572"/>
      <c r="H42"/>
      <c r="J42" s="572"/>
      <c r="K42"/>
      <c r="L42"/>
    </row>
    <row r="43" spans="1:12" x14ac:dyDescent="0.2">
      <c r="C43" s="572"/>
      <c r="D43" s="573"/>
      <c r="E43"/>
      <c r="F43" s="575"/>
      <c r="G43" s="572"/>
      <c r="H43"/>
      <c r="J43" s="572"/>
      <c r="K43"/>
      <c r="L43"/>
    </row>
    <row r="44" spans="1:12" x14ac:dyDescent="0.2">
      <c r="C44" s="572"/>
      <c r="D44" s="573"/>
      <c r="E44"/>
      <c r="F44" s="575"/>
      <c r="G44" s="572"/>
      <c r="H44"/>
      <c r="J44" s="572"/>
      <c r="K44"/>
      <c r="L44"/>
    </row>
    <row r="45" spans="1:12" x14ac:dyDescent="0.2">
      <c r="C45" s="572"/>
      <c r="D45" s="573"/>
      <c r="E45"/>
      <c r="F45" s="575"/>
      <c r="G45" s="572"/>
      <c r="H45"/>
      <c r="J45" s="572"/>
      <c r="K45"/>
      <c r="L45"/>
    </row>
    <row r="46" spans="1:12" x14ac:dyDescent="0.2">
      <c r="C46" s="572"/>
      <c r="D46" s="573"/>
      <c r="E46"/>
      <c r="F46" s="575"/>
      <c r="G46" s="572"/>
      <c r="H46"/>
      <c r="J46" s="572"/>
      <c r="K46"/>
      <c r="L46"/>
    </row>
    <row r="47" spans="1:12" x14ac:dyDescent="0.2">
      <c r="C47" s="572"/>
      <c r="D47" s="573"/>
      <c r="E47"/>
      <c r="F47" s="575"/>
      <c r="G47" s="572"/>
      <c r="H47"/>
      <c r="J47" s="572"/>
      <c r="K47"/>
      <c r="L47"/>
    </row>
    <row r="48" spans="1:12" x14ac:dyDescent="0.2">
      <c r="C48" s="572"/>
      <c r="D48" s="573"/>
      <c r="E48"/>
      <c r="F48" s="575"/>
      <c r="G48" s="572"/>
      <c r="H48"/>
      <c r="J48" s="572"/>
      <c r="K48"/>
      <c r="L48"/>
    </row>
    <row r="49" spans="3:12" x14ac:dyDescent="0.2">
      <c r="C49" s="572"/>
      <c r="D49" s="573"/>
      <c r="E49"/>
      <c r="F49" s="575"/>
      <c r="G49" s="572"/>
      <c r="H49"/>
      <c r="J49" s="572"/>
      <c r="K49"/>
      <c r="L49"/>
    </row>
    <row r="50" spans="3:12" x14ac:dyDescent="0.2">
      <c r="C50" s="572"/>
      <c r="D50" s="573"/>
      <c r="E50"/>
      <c r="F50" s="575"/>
      <c r="G50" s="572"/>
      <c r="H50"/>
      <c r="J50" s="572"/>
      <c r="K50"/>
      <c r="L50"/>
    </row>
    <row r="51" spans="3:12" x14ac:dyDescent="0.2">
      <c r="C51" s="572"/>
      <c r="D51" s="573"/>
      <c r="E51"/>
      <c r="F51" s="575"/>
      <c r="G51" s="572"/>
      <c r="H51"/>
      <c r="J51" s="572"/>
      <c r="K51"/>
      <c r="L51"/>
    </row>
    <row r="52" spans="3:12" x14ac:dyDescent="0.2">
      <c r="C52" s="572"/>
      <c r="D52" s="573"/>
      <c r="E52"/>
      <c r="F52" s="575"/>
      <c r="G52" s="572"/>
      <c r="H52"/>
      <c r="J52" s="572"/>
      <c r="K52"/>
      <c r="L52"/>
    </row>
    <row r="53" spans="3:12" x14ac:dyDescent="0.2">
      <c r="C53" s="572"/>
      <c r="D53" s="573"/>
      <c r="E53"/>
      <c r="F53" s="575"/>
      <c r="G53" s="572"/>
      <c r="H53"/>
      <c r="J53" s="572"/>
      <c r="K53"/>
      <c r="L53"/>
    </row>
    <row r="54" spans="3:12" x14ac:dyDescent="0.2">
      <c r="C54" s="572"/>
      <c r="D54" s="573"/>
      <c r="E54"/>
      <c r="F54" s="575"/>
      <c r="G54" s="572"/>
      <c r="H54"/>
      <c r="J54" s="572"/>
      <c r="K54"/>
      <c r="L54"/>
    </row>
    <row r="55" spans="3:12" x14ac:dyDescent="0.2">
      <c r="C55" s="572"/>
      <c r="D55" s="573"/>
      <c r="E55"/>
      <c r="F55" s="575"/>
      <c r="G55" s="572"/>
      <c r="H55"/>
      <c r="J55" s="572"/>
      <c r="K55"/>
      <c r="L55"/>
    </row>
    <row r="56" spans="3:12" x14ac:dyDescent="0.2">
      <c r="C56" s="572"/>
      <c r="D56" s="573"/>
      <c r="E56"/>
      <c r="F56" s="575"/>
      <c r="G56" s="572"/>
      <c r="H56"/>
      <c r="J56" s="572"/>
      <c r="K56"/>
      <c r="L56"/>
    </row>
    <row r="57" spans="3:12" x14ac:dyDescent="0.2">
      <c r="C57" s="572"/>
      <c r="D57" s="573"/>
      <c r="E57"/>
      <c r="F57" s="575"/>
      <c r="G57" s="572"/>
      <c r="H57"/>
      <c r="J57" s="572"/>
      <c r="K57"/>
      <c r="L57"/>
    </row>
    <row r="58" spans="3:12" x14ac:dyDescent="0.2">
      <c r="C58" s="572"/>
      <c r="D58" s="573"/>
      <c r="E58"/>
      <c r="F58" s="575"/>
      <c r="G58" s="572"/>
      <c r="H58"/>
      <c r="J58" s="572"/>
      <c r="K58"/>
      <c r="L58"/>
    </row>
    <row r="59" spans="3:12" x14ac:dyDescent="0.2">
      <c r="C59" s="572"/>
      <c r="D59" s="573"/>
      <c r="E59"/>
      <c r="F59" s="575"/>
      <c r="G59" s="572"/>
      <c r="H59"/>
      <c r="J59" s="572"/>
      <c r="K59"/>
      <c r="L59"/>
    </row>
    <row r="60" spans="3:12" x14ac:dyDescent="0.2">
      <c r="C60" s="572"/>
      <c r="D60" s="573"/>
      <c r="E60"/>
      <c r="F60" s="575"/>
      <c r="G60" s="572"/>
      <c r="H60"/>
      <c r="J60" s="572"/>
      <c r="K60"/>
      <c r="L60"/>
    </row>
    <row r="61" spans="3:12" x14ac:dyDescent="0.2">
      <c r="C61" s="572"/>
      <c r="D61" s="573"/>
      <c r="E61"/>
      <c r="F61" s="575"/>
      <c r="G61" s="572"/>
      <c r="H61"/>
      <c r="J61" s="572"/>
      <c r="K61"/>
      <c r="L61"/>
    </row>
    <row r="62" spans="3:12" x14ac:dyDescent="0.2">
      <c r="C62" s="572"/>
      <c r="D62" s="573"/>
      <c r="E62"/>
      <c r="F62" s="575"/>
      <c r="G62" s="572"/>
      <c r="H62"/>
      <c r="J62" s="572"/>
      <c r="K62"/>
      <c r="L62"/>
    </row>
    <row r="63" spans="3:12" x14ac:dyDescent="0.2">
      <c r="C63" s="572"/>
      <c r="D63" s="573"/>
      <c r="E63"/>
      <c r="F63" s="575"/>
      <c r="G63" s="572"/>
      <c r="H63"/>
      <c r="J63" s="572"/>
      <c r="K63"/>
      <c r="L63"/>
    </row>
    <row r="64" spans="3:12" x14ac:dyDescent="0.2">
      <c r="C64" s="572"/>
      <c r="D64" s="573"/>
      <c r="E64"/>
      <c r="F64" s="575"/>
      <c r="G64" s="572"/>
      <c r="H64"/>
      <c r="J64" s="572"/>
      <c r="K64"/>
      <c r="L64"/>
    </row>
    <row r="65" spans="3:12" x14ac:dyDescent="0.2">
      <c r="C65" s="572"/>
      <c r="D65" s="573"/>
      <c r="E65"/>
      <c r="F65" s="575"/>
      <c r="G65" s="572"/>
      <c r="H65"/>
      <c r="J65" s="572"/>
      <c r="K65"/>
      <c r="L65"/>
    </row>
    <row r="66" spans="3:12" x14ac:dyDescent="0.2">
      <c r="C66" s="572"/>
      <c r="D66" s="573"/>
      <c r="E66"/>
      <c r="F66" s="575"/>
      <c r="G66" s="572"/>
      <c r="H66"/>
      <c r="J66" s="572"/>
      <c r="K66"/>
      <c r="L66"/>
    </row>
    <row r="67" spans="3:12" x14ac:dyDescent="0.2">
      <c r="C67" s="572"/>
      <c r="D67" s="573"/>
      <c r="E67"/>
      <c r="F67" s="575"/>
      <c r="G67" s="572"/>
      <c r="H67"/>
      <c r="J67" s="572"/>
      <c r="K67"/>
      <c r="L67"/>
    </row>
    <row r="68" spans="3:12" x14ac:dyDescent="0.2">
      <c r="C68" s="572"/>
      <c r="D68" s="573"/>
      <c r="E68"/>
      <c r="F68" s="575"/>
      <c r="G68" s="572"/>
      <c r="H68"/>
      <c r="J68" s="572"/>
      <c r="K68"/>
      <c r="L68"/>
    </row>
    <row r="69" spans="3:12" x14ac:dyDescent="0.2">
      <c r="C69" s="572"/>
      <c r="D69" s="573"/>
      <c r="E69"/>
      <c r="F69" s="575"/>
      <c r="G69" s="572"/>
      <c r="H69"/>
      <c r="J69" s="572"/>
      <c r="K69"/>
      <c r="L69"/>
    </row>
    <row r="70" spans="3:12" x14ac:dyDescent="0.2">
      <c r="C70" s="572"/>
      <c r="D70" s="573"/>
      <c r="E70"/>
      <c r="F70" s="575"/>
      <c r="G70" s="572"/>
      <c r="H70"/>
      <c r="J70" s="572"/>
      <c r="K70"/>
      <c r="L70"/>
    </row>
    <row r="71" spans="3:12" x14ac:dyDescent="0.2">
      <c r="C71" s="572"/>
      <c r="D71" s="573"/>
      <c r="E71"/>
      <c r="F71" s="575"/>
      <c r="G71" s="572"/>
      <c r="H71"/>
      <c r="J71" s="572"/>
      <c r="K71"/>
      <c r="L71"/>
    </row>
    <row r="72" spans="3:12" x14ac:dyDescent="0.2">
      <c r="C72" s="572"/>
      <c r="D72" s="573"/>
      <c r="E72"/>
      <c r="F72" s="575"/>
      <c r="G72" s="572"/>
      <c r="H72"/>
      <c r="J72" s="572"/>
      <c r="K72"/>
      <c r="L72"/>
    </row>
    <row r="73" spans="3:12" x14ac:dyDescent="0.2">
      <c r="C73" s="572"/>
      <c r="D73" s="573"/>
      <c r="E73"/>
      <c r="F73" s="575"/>
      <c r="G73" s="572"/>
      <c r="H73"/>
      <c r="J73" s="572"/>
      <c r="K73"/>
      <c r="L73"/>
    </row>
    <row r="74" spans="3:12" x14ac:dyDescent="0.2">
      <c r="C74" s="572"/>
      <c r="D74" s="573"/>
      <c r="E74"/>
      <c r="F74" s="575"/>
      <c r="G74" s="572"/>
      <c r="H74"/>
      <c r="J74" s="572"/>
      <c r="K74"/>
      <c r="L74"/>
    </row>
    <row r="75" spans="3:12" x14ac:dyDescent="0.2">
      <c r="C75" s="572"/>
      <c r="D75" s="573"/>
      <c r="E75"/>
      <c r="F75" s="575"/>
      <c r="G75" s="572"/>
      <c r="H75"/>
      <c r="J75" s="572"/>
      <c r="K75"/>
      <c r="L75"/>
    </row>
    <row r="76" spans="3:12" x14ac:dyDescent="0.2">
      <c r="C76" s="572"/>
      <c r="D76" s="573"/>
      <c r="E76"/>
      <c r="F76" s="575"/>
      <c r="G76" s="572"/>
      <c r="H76"/>
      <c r="J76" s="572"/>
      <c r="K76"/>
      <c r="L76"/>
    </row>
    <row r="77" spans="3:12" x14ac:dyDescent="0.2">
      <c r="C77" s="572"/>
      <c r="D77" s="573"/>
      <c r="E77"/>
      <c r="F77" s="575"/>
      <c r="G77" s="572"/>
      <c r="H77"/>
      <c r="J77" s="572"/>
      <c r="K77"/>
      <c r="L77"/>
    </row>
    <row r="78" spans="3:12" x14ac:dyDescent="0.2">
      <c r="C78" s="572"/>
      <c r="D78" s="573"/>
      <c r="E78"/>
      <c r="F78" s="575"/>
      <c r="G78" s="572"/>
      <c r="H78"/>
      <c r="J78" s="572"/>
      <c r="K78"/>
      <c r="L78"/>
    </row>
    <row r="79" spans="3:12" x14ac:dyDescent="0.2">
      <c r="C79" s="572"/>
      <c r="D79" s="573"/>
      <c r="E79"/>
      <c r="F79" s="575"/>
      <c r="G79" s="572"/>
      <c r="H79"/>
      <c r="J79" s="572"/>
      <c r="K79"/>
      <c r="L79"/>
    </row>
    <row r="80" spans="3:12" x14ac:dyDescent="0.2">
      <c r="C80" s="572"/>
      <c r="D80" s="573"/>
      <c r="E80"/>
      <c r="F80" s="575"/>
      <c r="G80" s="572"/>
      <c r="H80"/>
      <c r="J80" s="572"/>
      <c r="K80"/>
      <c r="L80"/>
    </row>
    <row r="81" spans="3:12" x14ac:dyDescent="0.2">
      <c r="C81" s="572"/>
      <c r="D81" s="573"/>
      <c r="E81"/>
      <c r="F81" s="575"/>
      <c r="G81" s="572"/>
      <c r="H81"/>
      <c r="J81" s="572"/>
      <c r="K81"/>
      <c r="L81"/>
    </row>
    <row r="82" spans="3:12" x14ac:dyDescent="0.2">
      <c r="C82" s="572"/>
      <c r="D82" s="573"/>
      <c r="E82"/>
      <c r="F82" s="575"/>
      <c r="G82" s="572"/>
      <c r="H82"/>
      <c r="J82" s="572"/>
      <c r="K82"/>
      <c r="L82"/>
    </row>
    <row r="83" spans="3:12" x14ac:dyDescent="0.2">
      <c r="C83" s="572"/>
      <c r="D83" s="573"/>
      <c r="E83"/>
      <c r="F83" s="575"/>
      <c r="G83" s="572"/>
      <c r="H83"/>
      <c r="J83" s="572"/>
      <c r="K83"/>
      <c r="L83"/>
    </row>
  </sheetData>
  <sheetProtection password="C69C" sheet="1" objects="1" scenarios="1"/>
  <mergeCells count="2">
    <mergeCell ref="B4:C4"/>
    <mergeCell ref="C1:D1"/>
  </mergeCells>
  <dataValidations count="2">
    <dataValidation type="list" allowBlank="1" showInputMessage="1" showErrorMessage="1" sqref="F3:F20 F34:F65536 E22:E26 E28:E32">
      <formula1>TIME</formula1>
    </dataValidation>
    <dataValidation type="whole" allowBlank="1" showInputMessage="1" showErrorMessage="1" sqref="C16:D32 I16:I32">
      <formula1>-100000000</formula1>
      <formula2>100000000</formula2>
    </dataValidation>
  </dataValidations>
  <pageMargins left="0.70866141732283472" right="0.70866141732283472" top="0.74803149606299213" bottom="0.74803149606299213" header="0.31496062992125984" footer="0.31496062992125984"/>
  <pageSetup paperSize="9" scale="8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00B0F0"/>
    <pageSetUpPr fitToPage="1"/>
  </sheetPr>
  <dimension ref="A1:L83"/>
  <sheetViews>
    <sheetView workbookViewId="0">
      <selection activeCell="I2" sqref="I2"/>
    </sheetView>
  </sheetViews>
  <sheetFormatPr defaultRowHeight="12.75" x14ac:dyDescent="0.2"/>
  <cols>
    <col min="1" max="1" width="2.5703125" customWidth="1"/>
    <col min="2" max="2" width="4" bestFit="1" customWidth="1"/>
    <col min="3" max="3" width="11.5703125" customWidth="1"/>
    <col min="4" max="4" width="11.85546875" style="572" customWidth="1"/>
    <col min="5" max="5" width="9.85546875" style="573" bestFit="1" customWidth="1"/>
    <col min="6" max="6" width="9.85546875" bestFit="1" customWidth="1"/>
    <col min="7" max="7" width="10.5703125" style="575" customWidth="1"/>
    <col min="8" max="8" width="11.85546875" style="572" customWidth="1"/>
    <col min="9" max="9" width="12.85546875" customWidth="1"/>
    <col min="10" max="10" width="8.7109375" customWidth="1"/>
    <col min="11" max="11" width="12.28515625" style="572" customWidth="1"/>
    <col min="12" max="12" width="2.5703125" style="572" customWidth="1"/>
    <col min="13" max="13" width="10" customWidth="1"/>
  </cols>
  <sheetData>
    <row r="1" spans="1:12" x14ac:dyDescent="0.2">
      <c r="A1" s="530"/>
      <c r="B1" s="531"/>
      <c r="C1" s="892" t="s">
        <v>763</v>
      </c>
      <c r="D1" s="892"/>
      <c r="E1" s="533"/>
      <c r="F1" s="531"/>
      <c r="G1" s="534"/>
      <c r="H1" s="532"/>
      <c r="I1" s="531"/>
      <c r="J1" s="531"/>
      <c r="K1" s="532"/>
      <c r="L1" s="535"/>
    </row>
    <row r="2" spans="1:12" x14ac:dyDescent="0.2">
      <c r="A2" s="257"/>
      <c r="B2" s="219"/>
      <c r="C2" s="219"/>
      <c r="D2" s="536"/>
      <c r="E2" s="537"/>
      <c r="F2" s="219"/>
      <c r="G2" s="538"/>
      <c r="H2" s="536"/>
      <c r="I2" s="219"/>
      <c r="J2" s="219"/>
      <c r="K2" s="536"/>
      <c r="L2" s="539"/>
    </row>
    <row r="3" spans="1:12" x14ac:dyDescent="0.2">
      <c r="A3" s="257"/>
      <c r="B3" s="250"/>
      <c r="C3" s="9" t="s">
        <v>533</v>
      </c>
      <c r="D3" s="536"/>
      <c r="E3" s="537"/>
      <c r="F3" s="219"/>
      <c r="G3" s="538"/>
      <c r="H3" s="536"/>
      <c r="I3" s="219"/>
      <c r="J3" s="219"/>
      <c r="K3" s="536"/>
      <c r="L3" s="539"/>
    </row>
    <row r="4" spans="1:12" x14ac:dyDescent="0.2">
      <c r="A4" s="257"/>
      <c r="B4" s="891"/>
      <c r="C4" s="891"/>
      <c r="D4" s="536"/>
      <c r="E4" s="537"/>
      <c r="F4" s="219"/>
      <c r="G4" s="538"/>
      <c r="H4" s="536"/>
      <c r="I4" s="219"/>
      <c r="J4" s="219"/>
      <c r="K4" s="536"/>
      <c r="L4" s="539"/>
    </row>
    <row r="5" spans="1:12" x14ac:dyDescent="0.2">
      <c r="A5" s="257"/>
      <c r="B5" s="9" t="s">
        <v>667</v>
      </c>
      <c r="C5" s="9" t="s">
        <v>668</v>
      </c>
      <c r="D5" s="536"/>
      <c r="E5" s="537"/>
      <c r="F5" s="219"/>
      <c r="G5" s="538"/>
      <c r="H5" s="536"/>
      <c r="I5" s="219"/>
      <c r="J5" s="219"/>
      <c r="K5" s="536"/>
      <c r="L5" s="539"/>
    </row>
    <row r="6" spans="1:12" x14ac:dyDescent="0.2">
      <c r="A6" s="257"/>
      <c r="B6" s="9"/>
      <c r="C6" s="9"/>
      <c r="D6" s="536"/>
      <c r="E6" s="537"/>
      <c r="F6" s="219"/>
      <c r="G6" s="538"/>
      <c r="H6" s="536"/>
      <c r="I6" s="219"/>
      <c r="J6" s="219"/>
      <c r="K6" s="536"/>
      <c r="L6" s="539"/>
    </row>
    <row r="7" spans="1:12" x14ac:dyDescent="0.2">
      <c r="A7" s="257"/>
      <c r="B7" s="9" t="s">
        <v>689</v>
      </c>
      <c r="C7" s="9" t="s">
        <v>690</v>
      </c>
      <c r="D7" s="536"/>
      <c r="E7" s="537"/>
      <c r="F7" s="219"/>
      <c r="G7" s="538"/>
      <c r="H7" s="536"/>
      <c r="I7" s="219"/>
      <c r="J7" s="219"/>
      <c r="K7" s="536"/>
      <c r="L7" s="539"/>
    </row>
    <row r="8" spans="1:12" x14ac:dyDescent="0.2">
      <c r="A8" s="257"/>
      <c r="B8" s="219"/>
      <c r="C8" s="536"/>
      <c r="D8" s="537"/>
      <c r="E8" s="219"/>
      <c r="F8" s="538"/>
      <c r="G8" s="536"/>
      <c r="H8" s="219"/>
      <c r="I8" s="219"/>
      <c r="J8" s="536"/>
      <c r="K8" s="219"/>
      <c r="L8" s="262"/>
    </row>
    <row r="9" spans="1:12" ht="13.5" thickBot="1" x14ac:dyDescent="0.25">
      <c r="A9" s="257"/>
      <c r="B9" s="219"/>
      <c r="C9" s="536"/>
      <c r="D9" s="537"/>
      <c r="E9" s="219"/>
      <c r="F9" s="538"/>
      <c r="G9" s="536"/>
      <c r="H9" s="219"/>
      <c r="I9" s="219"/>
      <c r="J9" s="536"/>
      <c r="K9" s="219"/>
      <c r="L9" s="262"/>
    </row>
    <row r="10" spans="1:12" ht="38.25" x14ac:dyDescent="0.2">
      <c r="A10" s="257"/>
      <c r="B10" s="540"/>
      <c r="C10" s="541" t="s">
        <v>50</v>
      </c>
      <c r="D10" s="541" t="s">
        <v>671</v>
      </c>
      <c r="E10" s="541" t="s">
        <v>672</v>
      </c>
      <c r="F10" s="542" t="s">
        <v>673</v>
      </c>
      <c r="G10" s="541" t="s">
        <v>674</v>
      </c>
      <c r="H10" s="541" t="s">
        <v>650</v>
      </c>
      <c r="I10" s="541" t="s">
        <v>675</v>
      </c>
      <c r="J10" s="541" t="s">
        <v>676</v>
      </c>
      <c r="K10" s="543" t="s">
        <v>537</v>
      </c>
      <c r="L10" s="544"/>
    </row>
    <row r="11" spans="1:12" ht="13.5" thickBot="1" x14ac:dyDescent="0.25">
      <c r="A11" s="257"/>
      <c r="B11" s="545"/>
      <c r="C11" s="546">
        <f>SUM(C16:C32)</f>
        <v>0</v>
      </c>
      <c r="D11" s="546">
        <f>SUM(D16:D32)</f>
        <v>0</v>
      </c>
      <c r="E11" s="546"/>
      <c r="F11" s="547"/>
      <c r="G11" s="546">
        <f>SUM(G16:G32)</f>
        <v>0</v>
      </c>
      <c r="H11" s="546">
        <f>SUM(H16:H32)</f>
        <v>0</v>
      </c>
      <c r="I11" s="546">
        <f>SUM(I16:I32)</f>
        <v>0</v>
      </c>
      <c r="J11" s="546"/>
      <c r="K11" s="546">
        <f>SUM(K16:K32)</f>
        <v>0</v>
      </c>
      <c r="L11" s="548"/>
    </row>
    <row r="12" spans="1:12" x14ac:dyDescent="0.2">
      <c r="A12" s="257"/>
      <c r="B12" s="250"/>
      <c r="C12" s="549"/>
      <c r="D12" s="550"/>
      <c r="E12" s="549"/>
      <c r="F12" s="551"/>
      <c r="G12" s="550"/>
      <c r="H12" s="550"/>
      <c r="I12" s="550"/>
      <c r="J12" s="549"/>
      <c r="K12" s="549"/>
      <c r="L12" s="548"/>
    </row>
    <row r="13" spans="1:12" x14ac:dyDescent="0.2">
      <c r="A13" s="257"/>
      <c r="B13" s="9" t="s">
        <v>689</v>
      </c>
      <c r="C13" s="549" t="s">
        <v>684</v>
      </c>
      <c r="D13" s="537"/>
      <c r="E13" s="219"/>
      <c r="F13" s="538"/>
      <c r="G13" s="536"/>
      <c r="H13" s="219"/>
      <c r="I13" s="219"/>
      <c r="J13" s="536"/>
      <c r="K13" s="219"/>
      <c r="L13" s="262"/>
    </row>
    <row r="14" spans="1:12" ht="13.5" thickBot="1" x14ac:dyDescent="0.25">
      <c r="A14" s="257"/>
      <c r="B14" s="250"/>
      <c r="C14" s="549"/>
      <c r="D14" s="550"/>
      <c r="E14" s="549"/>
      <c r="F14" s="551"/>
      <c r="G14" s="549"/>
      <c r="H14" s="550"/>
      <c r="I14" s="550"/>
      <c r="J14" s="549"/>
      <c r="K14" s="549"/>
      <c r="L14" s="548"/>
    </row>
    <row r="15" spans="1:12" ht="38.25" x14ac:dyDescent="0.2">
      <c r="A15" s="257"/>
      <c r="B15" s="552" t="s">
        <v>678</v>
      </c>
      <c r="C15" s="553" t="s">
        <v>50</v>
      </c>
      <c r="D15" s="553" t="s">
        <v>671</v>
      </c>
      <c r="E15" s="553" t="s">
        <v>672</v>
      </c>
      <c r="F15" s="554" t="s">
        <v>673</v>
      </c>
      <c r="G15" s="553" t="s">
        <v>674</v>
      </c>
      <c r="H15" s="553" t="s">
        <v>650</v>
      </c>
      <c r="I15" s="553" t="s">
        <v>675</v>
      </c>
      <c r="J15" s="553" t="s">
        <v>676</v>
      </c>
      <c r="K15" s="555" t="s">
        <v>537</v>
      </c>
      <c r="L15" s="544"/>
    </row>
    <row r="16" spans="1:12" x14ac:dyDescent="0.2">
      <c r="A16" s="257"/>
      <c r="B16" s="556">
        <v>1</v>
      </c>
      <c r="C16" s="557"/>
      <c r="D16" s="457"/>
      <c r="E16" s="558" t="s">
        <v>679</v>
      </c>
      <c r="F16" s="559">
        <v>0.1</v>
      </c>
      <c r="G16" s="560">
        <f>F16*C16</f>
        <v>0</v>
      </c>
      <c r="H16" s="561">
        <f>D16+G16</f>
        <v>0</v>
      </c>
      <c r="I16" s="557"/>
      <c r="J16" s="562">
        <v>0</v>
      </c>
      <c r="K16" s="563">
        <f>I16*J16</f>
        <v>0</v>
      </c>
      <c r="L16" s="564"/>
    </row>
    <row r="17" spans="1:12" x14ac:dyDescent="0.2">
      <c r="A17" s="257"/>
      <c r="B17" s="556">
        <v>2</v>
      </c>
      <c r="C17" s="557"/>
      <c r="D17" s="457"/>
      <c r="E17" s="558" t="s">
        <v>679</v>
      </c>
      <c r="F17" s="559">
        <v>0.1</v>
      </c>
      <c r="G17" s="560">
        <f>F17*C17</f>
        <v>0</v>
      </c>
      <c r="H17" s="561">
        <f>MAX(D17,0)+F17*C17</f>
        <v>0</v>
      </c>
      <c r="I17" s="557"/>
      <c r="J17" s="562">
        <v>0.2</v>
      </c>
      <c r="K17" s="563">
        <f>I17*J17</f>
        <v>0</v>
      </c>
      <c r="L17" s="564"/>
    </row>
    <row r="18" spans="1:12" x14ac:dyDescent="0.2">
      <c r="A18" s="257"/>
      <c r="B18" s="556">
        <v>3</v>
      </c>
      <c r="C18" s="557"/>
      <c r="D18" s="457"/>
      <c r="E18" s="558" t="s">
        <v>679</v>
      </c>
      <c r="F18" s="559">
        <v>0.1</v>
      </c>
      <c r="G18" s="560">
        <f t="shared" ref="G18:G32" si="0">F18*C18</f>
        <v>0</v>
      </c>
      <c r="H18" s="561">
        <f t="shared" ref="H18:H32" si="1">MAX(D18,0)+F18*C18</f>
        <v>0</v>
      </c>
      <c r="I18" s="557"/>
      <c r="J18" s="562">
        <v>0.5</v>
      </c>
      <c r="K18" s="563">
        <f>I18*J18</f>
        <v>0</v>
      </c>
      <c r="L18" s="564"/>
    </row>
    <row r="19" spans="1:12" x14ac:dyDescent="0.2">
      <c r="A19" s="257"/>
      <c r="B19" s="556">
        <v>4</v>
      </c>
      <c r="C19" s="557"/>
      <c r="D19" s="457"/>
      <c r="E19" s="558" t="s">
        <v>679</v>
      </c>
      <c r="F19" s="559">
        <v>0.1</v>
      </c>
      <c r="G19" s="560">
        <f t="shared" si="0"/>
        <v>0</v>
      </c>
      <c r="H19" s="561">
        <f t="shared" si="1"/>
        <v>0</v>
      </c>
      <c r="I19" s="557"/>
      <c r="J19" s="562">
        <v>1</v>
      </c>
      <c r="K19" s="563">
        <f>I19*J19</f>
        <v>0</v>
      </c>
      <c r="L19" s="564"/>
    </row>
    <row r="20" spans="1:12" x14ac:dyDescent="0.2">
      <c r="A20" s="257"/>
      <c r="B20" s="556">
        <v>5</v>
      </c>
      <c r="C20" s="557"/>
      <c r="D20" s="457"/>
      <c r="E20" s="558" t="s">
        <v>679</v>
      </c>
      <c r="F20" s="559">
        <v>0.1</v>
      </c>
      <c r="G20" s="560">
        <f t="shared" si="0"/>
        <v>0</v>
      </c>
      <c r="H20" s="561">
        <f t="shared" si="1"/>
        <v>0</v>
      </c>
      <c r="I20" s="557"/>
      <c r="J20" s="562">
        <v>1.5</v>
      </c>
      <c r="K20" s="563">
        <f>I20*J20</f>
        <v>0</v>
      </c>
      <c r="L20" s="564"/>
    </row>
    <row r="21" spans="1:12" x14ac:dyDescent="0.2">
      <c r="A21" s="257"/>
      <c r="B21" s="556"/>
      <c r="C21" s="565"/>
      <c r="D21" s="565"/>
      <c r="E21" s="565"/>
      <c r="F21" s="565"/>
      <c r="G21" s="565"/>
      <c r="H21" s="565"/>
      <c r="I21" s="565"/>
      <c r="J21" s="565"/>
      <c r="K21" s="563"/>
      <c r="L21" s="564"/>
    </row>
    <row r="22" spans="1:12" x14ac:dyDescent="0.2">
      <c r="A22" s="257"/>
      <c r="B22" s="556">
        <v>6</v>
      </c>
      <c r="C22" s="557"/>
      <c r="D22" s="457"/>
      <c r="E22" s="558" t="s">
        <v>680</v>
      </c>
      <c r="F22" s="559">
        <v>0.12</v>
      </c>
      <c r="G22" s="560">
        <f t="shared" si="0"/>
        <v>0</v>
      </c>
      <c r="H22" s="561">
        <f t="shared" si="1"/>
        <v>0</v>
      </c>
      <c r="I22" s="557"/>
      <c r="J22" s="562">
        <v>0</v>
      </c>
      <c r="K22" s="563">
        <f>I22*J22</f>
        <v>0</v>
      </c>
      <c r="L22" s="564"/>
    </row>
    <row r="23" spans="1:12" x14ac:dyDescent="0.2">
      <c r="A23" s="257"/>
      <c r="B23" s="556">
        <v>7</v>
      </c>
      <c r="C23" s="557"/>
      <c r="D23" s="457"/>
      <c r="E23" s="558" t="s">
        <v>680</v>
      </c>
      <c r="F23" s="559">
        <v>0.12</v>
      </c>
      <c r="G23" s="560">
        <f t="shared" si="0"/>
        <v>0</v>
      </c>
      <c r="H23" s="561">
        <f t="shared" si="1"/>
        <v>0</v>
      </c>
      <c r="I23" s="557"/>
      <c r="J23" s="562">
        <v>0.2</v>
      </c>
      <c r="K23" s="563">
        <f>I23*J23</f>
        <v>0</v>
      </c>
      <c r="L23" s="564"/>
    </row>
    <row r="24" spans="1:12" x14ac:dyDescent="0.2">
      <c r="A24" s="257"/>
      <c r="B24" s="556">
        <v>8</v>
      </c>
      <c r="C24" s="557"/>
      <c r="D24" s="457"/>
      <c r="E24" s="558" t="s">
        <v>680</v>
      </c>
      <c r="F24" s="559">
        <v>0.12</v>
      </c>
      <c r="G24" s="560">
        <f t="shared" si="0"/>
        <v>0</v>
      </c>
      <c r="H24" s="561">
        <f t="shared" si="1"/>
        <v>0</v>
      </c>
      <c r="I24" s="557"/>
      <c r="J24" s="562">
        <v>0.5</v>
      </c>
      <c r="K24" s="563">
        <f>I24*J24</f>
        <v>0</v>
      </c>
      <c r="L24" s="564"/>
    </row>
    <row r="25" spans="1:12" x14ac:dyDescent="0.2">
      <c r="A25" s="257"/>
      <c r="B25" s="556">
        <v>9</v>
      </c>
      <c r="C25" s="557"/>
      <c r="D25" s="457"/>
      <c r="E25" s="558" t="s">
        <v>680</v>
      </c>
      <c r="F25" s="559">
        <v>0.12</v>
      </c>
      <c r="G25" s="560">
        <f t="shared" si="0"/>
        <v>0</v>
      </c>
      <c r="H25" s="561">
        <f t="shared" si="1"/>
        <v>0</v>
      </c>
      <c r="I25" s="557"/>
      <c r="J25" s="562">
        <v>1</v>
      </c>
      <c r="K25" s="563">
        <f>I25*J25</f>
        <v>0</v>
      </c>
      <c r="L25" s="564"/>
    </row>
    <row r="26" spans="1:12" x14ac:dyDescent="0.2">
      <c r="A26" s="257"/>
      <c r="B26" s="556">
        <v>10</v>
      </c>
      <c r="C26" s="557"/>
      <c r="D26" s="457"/>
      <c r="E26" s="558" t="s">
        <v>680</v>
      </c>
      <c r="F26" s="559">
        <v>0.12</v>
      </c>
      <c r="G26" s="560">
        <f t="shared" si="0"/>
        <v>0</v>
      </c>
      <c r="H26" s="561">
        <f t="shared" si="1"/>
        <v>0</v>
      </c>
      <c r="I26" s="557"/>
      <c r="J26" s="562">
        <v>1.5</v>
      </c>
      <c r="K26" s="563">
        <f>I26*J26</f>
        <v>0</v>
      </c>
      <c r="L26" s="564"/>
    </row>
    <row r="27" spans="1:12" x14ac:dyDescent="0.2">
      <c r="A27" s="257"/>
      <c r="B27" s="556"/>
      <c r="C27" s="565"/>
      <c r="D27" s="565"/>
      <c r="E27" s="565"/>
      <c r="F27" s="565"/>
      <c r="G27" s="565"/>
      <c r="H27" s="565"/>
      <c r="I27" s="565"/>
      <c r="J27" s="565"/>
      <c r="K27" s="563"/>
      <c r="L27" s="564"/>
    </row>
    <row r="28" spans="1:12" x14ac:dyDescent="0.2">
      <c r="A28" s="257"/>
      <c r="B28" s="556">
        <v>11</v>
      </c>
      <c r="C28" s="557"/>
      <c r="D28" s="457"/>
      <c r="E28" s="558" t="s">
        <v>681</v>
      </c>
      <c r="F28" s="559">
        <v>0.15</v>
      </c>
      <c r="G28" s="560">
        <f t="shared" si="0"/>
        <v>0</v>
      </c>
      <c r="H28" s="561">
        <f t="shared" si="1"/>
        <v>0</v>
      </c>
      <c r="I28" s="557"/>
      <c r="J28" s="562">
        <v>0</v>
      </c>
      <c r="K28" s="563">
        <f>I28*J28</f>
        <v>0</v>
      </c>
      <c r="L28" s="564"/>
    </row>
    <row r="29" spans="1:12" x14ac:dyDescent="0.2">
      <c r="A29" s="257"/>
      <c r="B29" s="556">
        <v>12</v>
      </c>
      <c r="C29" s="557"/>
      <c r="D29" s="457"/>
      <c r="E29" s="558" t="s">
        <v>681</v>
      </c>
      <c r="F29" s="559">
        <v>0.15</v>
      </c>
      <c r="G29" s="560">
        <f t="shared" si="0"/>
        <v>0</v>
      </c>
      <c r="H29" s="561">
        <f t="shared" si="1"/>
        <v>0</v>
      </c>
      <c r="I29" s="557"/>
      <c r="J29" s="562">
        <v>0.2</v>
      </c>
      <c r="K29" s="563">
        <f>I29*J29</f>
        <v>0</v>
      </c>
      <c r="L29" s="564"/>
    </row>
    <row r="30" spans="1:12" x14ac:dyDescent="0.2">
      <c r="A30" s="257"/>
      <c r="B30" s="556">
        <v>13</v>
      </c>
      <c r="C30" s="557"/>
      <c r="D30" s="457"/>
      <c r="E30" s="558" t="s">
        <v>681</v>
      </c>
      <c r="F30" s="559">
        <v>0.15</v>
      </c>
      <c r="G30" s="560">
        <f t="shared" si="0"/>
        <v>0</v>
      </c>
      <c r="H30" s="561">
        <f t="shared" si="1"/>
        <v>0</v>
      </c>
      <c r="I30" s="557"/>
      <c r="J30" s="562">
        <v>0.5</v>
      </c>
      <c r="K30" s="563">
        <f>I30*J30</f>
        <v>0</v>
      </c>
      <c r="L30" s="564"/>
    </row>
    <row r="31" spans="1:12" x14ac:dyDescent="0.2">
      <c r="A31" s="257"/>
      <c r="B31" s="556">
        <v>14</v>
      </c>
      <c r="C31" s="557"/>
      <c r="D31" s="457"/>
      <c r="E31" s="558" t="s">
        <v>681</v>
      </c>
      <c r="F31" s="559">
        <v>0.15</v>
      </c>
      <c r="G31" s="560">
        <f t="shared" si="0"/>
        <v>0</v>
      </c>
      <c r="H31" s="561">
        <f t="shared" si="1"/>
        <v>0</v>
      </c>
      <c r="I31" s="557"/>
      <c r="J31" s="562">
        <v>1</v>
      </c>
      <c r="K31" s="563">
        <f>I31*J31</f>
        <v>0</v>
      </c>
      <c r="L31" s="564"/>
    </row>
    <row r="32" spans="1:12" x14ac:dyDescent="0.2">
      <c r="A32" s="257"/>
      <c r="B32" s="556">
        <v>15</v>
      </c>
      <c r="C32" s="557"/>
      <c r="D32" s="457"/>
      <c r="E32" s="558" t="s">
        <v>681</v>
      </c>
      <c r="F32" s="559">
        <v>0.15</v>
      </c>
      <c r="G32" s="560">
        <f t="shared" si="0"/>
        <v>0</v>
      </c>
      <c r="H32" s="561">
        <f t="shared" si="1"/>
        <v>0</v>
      </c>
      <c r="I32" s="557"/>
      <c r="J32" s="562">
        <v>1.5</v>
      </c>
      <c r="K32" s="563">
        <f>I32*J32</f>
        <v>0</v>
      </c>
      <c r="L32" s="564"/>
    </row>
    <row r="33" spans="1:12" ht="13.5" thickBot="1" x14ac:dyDescent="0.25">
      <c r="A33" s="257"/>
      <c r="B33" s="566"/>
      <c r="C33" s="567"/>
      <c r="D33" s="567"/>
      <c r="E33" s="567"/>
      <c r="F33" s="567"/>
      <c r="G33" s="567"/>
      <c r="H33" s="567"/>
      <c r="I33" s="567"/>
      <c r="J33" s="567"/>
      <c r="K33" s="568"/>
      <c r="L33" s="564"/>
    </row>
    <row r="34" spans="1:12" ht="13.5" thickBot="1" x14ac:dyDescent="0.25">
      <c r="A34" s="470"/>
      <c r="B34" s="471"/>
      <c r="C34" s="569"/>
      <c r="D34" s="570"/>
      <c r="E34" s="471"/>
      <c r="F34" s="571"/>
      <c r="G34" s="471"/>
      <c r="H34" s="471"/>
      <c r="I34" s="471"/>
      <c r="J34" s="569"/>
      <c r="K34" s="471"/>
      <c r="L34" s="473"/>
    </row>
    <row r="35" spans="1:12" x14ac:dyDescent="0.2">
      <c r="C35" s="572"/>
      <c r="D35" s="573"/>
      <c r="E35"/>
      <c r="F35" s="574"/>
      <c r="G35"/>
      <c r="H35"/>
      <c r="J35" s="572"/>
      <c r="K35"/>
      <c r="L35"/>
    </row>
    <row r="36" spans="1:12" x14ac:dyDescent="0.2">
      <c r="C36" s="572"/>
      <c r="D36" s="573"/>
      <c r="E36"/>
      <c r="F36" s="575"/>
      <c r="G36" s="572"/>
      <c r="H36"/>
      <c r="J36" s="572"/>
      <c r="K36"/>
      <c r="L36"/>
    </row>
    <row r="37" spans="1:12" x14ac:dyDescent="0.2">
      <c r="C37" s="572"/>
      <c r="D37" s="573"/>
      <c r="E37"/>
      <c r="F37" s="575"/>
      <c r="G37" s="572"/>
      <c r="H37"/>
      <c r="J37" s="572"/>
      <c r="K37"/>
      <c r="L37"/>
    </row>
    <row r="38" spans="1:12" x14ac:dyDescent="0.2">
      <c r="C38" s="572"/>
      <c r="D38" s="573"/>
      <c r="E38"/>
      <c r="F38" s="575"/>
      <c r="G38" s="572"/>
      <c r="H38"/>
      <c r="J38" s="572"/>
      <c r="K38"/>
      <c r="L38"/>
    </row>
    <row r="39" spans="1:12" x14ac:dyDescent="0.2">
      <c r="C39" s="572"/>
      <c r="D39" s="573"/>
      <c r="E39"/>
      <c r="F39" s="575"/>
      <c r="G39" s="572"/>
      <c r="H39"/>
      <c r="J39" s="572"/>
      <c r="K39"/>
      <c r="L39"/>
    </row>
    <row r="40" spans="1:12" x14ac:dyDescent="0.2">
      <c r="C40" s="572"/>
      <c r="D40" s="573"/>
      <c r="E40"/>
      <c r="F40" s="575"/>
      <c r="G40" s="572"/>
      <c r="H40"/>
      <c r="J40" s="572"/>
      <c r="K40"/>
      <c r="L40"/>
    </row>
    <row r="41" spans="1:12" x14ac:dyDescent="0.2">
      <c r="C41" s="572"/>
      <c r="D41" s="573"/>
      <c r="E41"/>
      <c r="F41" s="575"/>
      <c r="G41" s="572"/>
      <c r="H41"/>
      <c r="J41" s="572"/>
      <c r="K41"/>
      <c r="L41"/>
    </row>
    <row r="42" spans="1:12" x14ac:dyDescent="0.2">
      <c r="C42" s="572"/>
      <c r="D42" s="573"/>
      <c r="E42"/>
      <c r="F42" s="575"/>
      <c r="G42" s="572"/>
      <c r="H42"/>
      <c r="J42" s="572"/>
      <c r="K42"/>
      <c r="L42"/>
    </row>
    <row r="43" spans="1:12" x14ac:dyDescent="0.2">
      <c r="C43" s="572"/>
      <c r="D43" s="573"/>
      <c r="E43"/>
      <c r="F43" s="575"/>
      <c r="G43" s="572"/>
      <c r="H43"/>
      <c r="J43" s="572"/>
      <c r="K43"/>
      <c r="L43"/>
    </row>
    <row r="44" spans="1:12" x14ac:dyDescent="0.2">
      <c r="C44" s="572"/>
      <c r="D44" s="573"/>
      <c r="E44"/>
      <c r="F44" s="575"/>
      <c r="G44" s="572"/>
      <c r="H44"/>
      <c r="J44" s="572"/>
      <c r="K44"/>
      <c r="L44"/>
    </row>
    <row r="45" spans="1:12" x14ac:dyDescent="0.2">
      <c r="C45" s="572"/>
      <c r="D45" s="573"/>
      <c r="E45"/>
      <c r="F45" s="575"/>
      <c r="G45" s="572"/>
      <c r="H45"/>
      <c r="J45" s="572"/>
      <c r="K45"/>
      <c r="L45"/>
    </row>
    <row r="46" spans="1:12" x14ac:dyDescent="0.2">
      <c r="C46" s="572"/>
      <c r="D46" s="573"/>
      <c r="E46"/>
      <c r="F46" s="575"/>
      <c r="G46" s="572"/>
      <c r="H46"/>
      <c r="J46" s="572"/>
      <c r="K46"/>
      <c r="L46"/>
    </row>
    <row r="47" spans="1:12" x14ac:dyDescent="0.2">
      <c r="C47" s="572"/>
      <c r="D47" s="573"/>
      <c r="E47"/>
      <c r="F47" s="575"/>
      <c r="G47" s="572"/>
      <c r="H47"/>
      <c r="J47" s="572"/>
      <c r="K47"/>
      <c r="L47"/>
    </row>
    <row r="48" spans="1:12" x14ac:dyDescent="0.2">
      <c r="C48" s="572"/>
      <c r="D48" s="573"/>
      <c r="E48"/>
      <c r="F48" s="575"/>
      <c r="G48" s="572"/>
      <c r="H48"/>
      <c r="J48" s="572"/>
      <c r="K48"/>
      <c r="L48"/>
    </row>
    <row r="49" spans="3:12" x14ac:dyDescent="0.2">
      <c r="C49" s="572"/>
      <c r="D49" s="573"/>
      <c r="E49"/>
      <c r="F49" s="575"/>
      <c r="G49" s="572"/>
      <c r="H49"/>
      <c r="J49" s="572"/>
      <c r="K49"/>
      <c r="L49"/>
    </row>
    <row r="50" spans="3:12" x14ac:dyDescent="0.2">
      <c r="C50" s="572"/>
      <c r="D50" s="573"/>
      <c r="E50"/>
      <c r="F50" s="575"/>
      <c r="G50" s="572"/>
      <c r="H50"/>
      <c r="J50" s="572"/>
      <c r="K50"/>
      <c r="L50"/>
    </row>
    <row r="51" spans="3:12" x14ac:dyDescent="0.2">
      <c r="C51" s="572"/>
      <c r="D51" s="573"/>
      <c r="E51"/>
      <c r="F51" s="575"/>
      <c r="G51" s="572"/>
      <c r="H51"/>
      <c r="J51" s="572"/>
      <c r="K51"/>
      <c r="L51"/>
    </row>
    <row r="52" spans="3:12" x14ac:dyDescent="0.2">
      <c r="C52" s="572"/>
      <c r="D52" s="573"/>
      <c r="E52"/>
      <c r="F52" s="575"/>
      <c r="G52" s="572"/>
      <c r="H52"/>
      <c r="J52" s="572"/>
      <c r="K52"/>
      <c r="L52"/>
    </row>
    <row r="53" spans="3:12" x14ac:dyDescent="0.2">
      <c r="C53" s="572"/>
      <c r="D53" s="573"/>
      <c r="E53"/>
      <c r="F53" s="575"/>
      <c r="G53" s="572"/>
      <c r="H53"/>
      <c r="J53" s="572"/>
      <c r="K53"/>
      <c r="L53"/>
    </row>
    <row r="54" spans="3:12" x14ac:dyDescent="0.2">
      <c r="C54" s="572"/>
      <c r="D54" s="573"/>
      <c r="E54"/>
      <c r="F54" s="575"/>
      <c r="G54" s="572"/>
      <c r="H54"/>
      <c r="J54" s="572"/>
      <c r="K54"/>
      <c r="L54"/>
    </row>
    <row r="55" spans="3:12" x14ac:dyDescent="0.2">
      <c r="C55" s="572"/>
      <c r="D55" s="573"/>
      <c r="E55"/>
      <c r="F55" s="575"/>
      <c r="G55" s="572"/>
      <c r="H55"/>
      <c r="J55" s="572"/>
      <c r="K55"/>
      <c r="L55"/>
    </row>
    <row r="56" spans="3:12" x14ac:dyDescent="0.2">
      <c r="C56" s="572"/>
      <c r="D56" s="573"/>
      <c r="E56"/>
      <c r="F56" s="575"/>
      <c r="G56" s="572"/>
      <c r="H56"/>
      <c r="J56" s="572"/>
      <c r="K56"/>
      <c r="L56"/>
    </row>
    <row r="57" spans="3:12" x14ac:dyDescent="0.2">
      <c r="C57" s="572"/>
      <c r="D57" s="573"/>
      <c r="E57"/>
      <c r="F57" s="575"/>
      <c r="G57" s="572"/>
      <c r="H57"/>
      <c r="J57" s="572"/>
      <c r="K57"/>
      <c r="L57"/>
    </row>
    <row r="58" spans="3:12" x14ac:dyDescent="0.2">
      <c r="C58" s="572"/>
      <c r="D58" s="573"/>
      <c r="E58"/>
      <c r="F58" s="575"/>
      <c r="G58" s="572"/>
      <c r="H58"/>
      <c r="J58" s="572"/>
      <c r="K58"/>
      <c r="L58"/>
    </row>
    <row r="59" spans="3:12" x14ac:dyDescent="0.2">
      <c r="C59" s="572"/>
      <c r="D59" s="573"/>
      <c r="E59"/>
      <c r="F59" s="575"/>
      <c r="G59" s="572"/>
      <c r="H59"/>
      <c r="J59" s="572"/>
      <c r="K59"/>
      <c r="L59"/>
    </row>
    <row r="60" spans="3:12" x14ac:dyDescent="0.2">
      <c r="C60" s="572"/>
      <c r="D60" s="573"/>
      <c r="E60"/>
      <c r="F60" s="575"/>
      <c r="G60" s="572"/>
      <c r="H60"/>
      <c r="J60" s="572"/>
      <c r="K60"/>
      <c r="L60"/>
    </row>
    <row r="61" spans="3:12" x14ac:dyDescent="0.2">
      <c r="C61" s="572"/>
      <c r="D61" s="573"/>
      <c r="E61"/>
      <c r="F61" s="575"/>
      <c r="G61" s="572"/>
      <c r="H61"/>
      <c r="J61" s="572"/>
      <c r="K61"/>
      <c r="L61"/>
    </row>
    <row r="62" spans="3:12" x14ac:dyDescent="0.2">
      <c r="C62" s="572"/>
      <c r="D62" s="573"/>
      <c r="E62"/>
      <c r="F62" s="575"/>
      <c r="G62" s="572"/>
      <c r="H62"/>
      <c r="J62" s="572"/>
      <c r="K62"/>
      <c r="L62"/>
    </row>
    <row r="63" spans="3:12" x14ac:dyDescent="0.2">
      <c r="C63" s="572"/>
      <c r="D63" s="573"/>
      <c r="E63"/>
      <c r="F63" s="575"/>
      <c r="G63" s="572"/>
      <c r="H63"/>
      <c r="J63" s="572"/>
      <c r="K63"/>
      <c r="L63"/>
    </row>
    <row r="64" spans="3:12" x14ac:dyDescent="0.2">
      <c r="C64" s="572"/>
      <c r="D64" s="573"/>
      <c r="E64"/>
      <c r="F64" s="575"/>
      <c r="G64" s="572"/>
      <c r="H64"/>
      <c r="J64" s="572"/>
      <c r="K64"/>
      <c r="L64"/>
    </row>
    <row r="65" spans="3:12" x14ac:dyDescent="0.2">
      <c r="C65" s="572"/>
      <c r="D65" s="573"/>
      <c r="E65"/>
      <c r="F65" s="575"/>
      <c r="G65" s="572"/>
      <c r="H65"/>
      <c r="J65" s="572"/>
      <c r="K65"/>
      <c r="L65"/>
    </row>
    <row r="66" spans="3:12" x14ac:dyDescent="0.2">
      <c r="C66" s="572"/>
      <c r="D66" s="573"/>
      <c r="E66"/>
      <c r="F66" s="575"/>
      <c r="G66" s="572"/>
      <c r="H66"/>
      <c r="J66" s="572"/>
      <c r="K66"/>
      <c r="L66"/>
    </row>
    <row r="67" spans="3:12" x14ac:dyDescent="0.2">
      <c r="C67" s="572"/>
      <c r="D67" s="573"/>
      <c r="E67"/>
      <c r="F67" s="575"/>
      <c r="G67" s="572"/>
      <c r="H67"/>
      <c r="J67" s="572"/>
      <c r="K67"/>
      <c r="L67"/>
    </row>
    <row r="68" spans="3:12" x14ac:dyDescent="0.2">
      <c r="C68" s="572"/>
      <c r="D68" s="573"/>
      <c r="E68"/>
      <c r="F68" s="575"/>
      <c r="G68" s="572"/>
      <c r="H68"/>
      <c r="J68" s="572"/>
      <c r="K68"/>
      <c r="L68"/>
    </row>
    <row r="69" spans="3:12" x14ac:dyDescent="0.2">
      <c r="C69" s="572"/>
      <c r="D69" s="573"/>
      <c r="E69"/>
      <c r="F69" s="575"/>
      <c r="G69" s="572"/>
      <c r="H69"/>
      <c r="J69" s="572"/>
      <c r="K69"/>
      <c r="L69"/>
    </row>
    <row r="70" spans="3:12" x14ac:dyDescent="0.2">
      <c r="C70" s="572"/>
      <c r="D70" s="573"/>
      <c r="E70"/>
      <c r="F70" s="575"/>
      <c r="G70" s="572"/>
      <c r="H70"/>
      <c r="J70" s="572"/>
      <c r="K70"/>
      <c r="L70"/>
    </row>
    <row r="71" spans="3:12" x14ac:dyDescent="0.2">
      <c r="C71" s="572"/>
      <c r="D71" s="573"/>
      <c r="E71"/>
      <c r="F71" s="575"/>
      <c r="G71" s="572"/>
      <c r="H71"/>
      <c r="J71" s="572"/>
      <c r="K71"/>
      <c r="L71"/>
    </row>
    <row r="72" spans="3:12" x14ac:dyDescent="0.2">
      <c r="C72" s="572"/>
      <c r="D72" s="573"/>
      <c r="E72"/>
      <c r="F72" s="575"/>
      <c r="G72" s="572"/>
      <c r="H72"/>
      <c r="J72" s="572"/>
      <c r="K72"/>
      <c r="L72"/>
    </row>
    <row r="73" spans="3:12" x14ac:dyDescent="0.2">
      <c r="C73" s="572"/>
      <c r="D73" s="573"/>
      <c r="E73"/>
      <c r="F73" s="575"/>
      <c r="G73" s="572"/>
      <c r="H73"/>
      <c r="J73" s="572"/>
      <c r="K73"/>
      <c r="L73"/>
    </row>
    <row r="74" spans="3:12" x14ac:dyDescent="0.2">
      <c r="C74" s="572"/>
      <c r="D74" s="573"/>
      <c r="E74"/>
      <c r="F74" s="575"/>
      <c r="G74" s="572"/>
      <c r="H74"/>
      <c r="J74" s="572"/>
      <c r="K74"/>
      <c r="L74"/>
    </row>
    <row r="75" spans="3:12" x14ac:dyDescent="0.2">
      <c r="C75" s="572"/>
      <c r="D75" s="573"/>
      <c r="E75"/>
      <c r="F75" s="575"/>
      <c r="G75" s="572"/>
      <c r="H75"/>
      <c r="J75" s="572"/>
      <c r="K75"/>
      <c r="L75"/>
    </row>
    <row r="76" spans="3:12" x14ac:dyDescent="0.2">
      <c r="C76" s="572"/>
      <c r="D76" s="573"/>
      <c r="E76"/>
      <c r="F76" s="575"/>
      <c r="G76" s="572"/>
      <c r="H76"/>
      <c r="J76" s="572"/>
      <c r="K76"/>
      <c r="L76"/>
    </row>
    <row r="77" spans="3:12" x14ac:dyDescent="0.2">
      <c r="C77" s="572"/>
      <c r="D77" s="573"/>
      <c r="E77"/>
      <c r="F77" s="575"/>
      <c r="G77" s="572"/>
      <c r="H77"/>
      <c r="J77" s="572"/>
      <c r="K77"/>
      <c r="L77"/>
    </row>
    <row r="78" spans="3:12" x14ac:dyDescent="0.2">
      <c r="C78" s="572"/>
      <c r="D78" s="573"/>
      <c r="E78"/>
      <c r="F78" s="575"/>
      <c r="G78" s="572"/>
      <c r="H78"/>
      <c r="J78" s="572"/>
      <c r="K78"/>
      <c r="L78"/>
    </row>
    <row r="79" spans="3:12" x14ac:dyDescent="0.2">
      <c r="C79" s="572"/>
      <c r="D79" s="573"/>
      <c r="E79"/>
      <c r="F79" s="575"/>
      <c r="G79" s="572"/>
      <c r="H79"/>
      <c r="J79" s="572"/>
      <c r="K79"/>
      <c r="L79"/>
    </row>
    <row r="80" spans="3:12" x14ac:dyDescent="0.2">
      <c r="C80" s="572"/>
      <c r="D80" s="573"/>
      <c r="E80"/>
      <c r="F80" s="575"/>
      <c r="G80" s="572"/>
      <c r="H80"/>
      <c r="J80" s="572"/>
      <c r="K80"/>
      <c r="L80"/>
    </row>
    <row r="81" spans="3:12" x14ac:dyDescent="0.2">
      <c r="C81" s="572"/>
      <c r="D81" s="573"/>
      <c r="E81"/>
      <c r="F81" s="575"/>
      <c r="G81" s="572"/>
      <c r="H81"/>
      <c r="J81" s="572"/>
      <c r="K81"/>
      <c r="L81"/>
    </row>
    <row r="82" spans="3:12" x14ac:dyDescent="0.2">
      <c r="C82" s="572"/>
      <c r="D82" s="573"/>
      <c r="E82"/>
      <c r="F82" s="575"/>
      <c r="G82" s="572"/>
      <c r="H82"/>
      <c r="J82" s="572"/>
      <c r="K82"/>
      <c r="L82"/>
    </row>
    <row r="83" spans="3:12" x14ac:dyDescent="0.2">
      <c r="C83" s="572"/>
      <c r="D83" s="573"/>
      <c r="E83"/>
      <c r="F83" s="575"/>
      <c r="G83" s="572"/>
      <c r="H83"/>
      <c r="J83" s="572"/>
      <c r="K83"/>
      <c r="L83"/>
    </row>
  </sheetData>
  <sheetProtection password="C69C" sheet="1" objects="1" scenarios="1"/>
  <mergeCells count="2">
    <mergeCell ref="B4:C4"/>
    <mergeCell ref="C1:D1"/>
  </mergeCells>
  <dataValidations count="2">
    <dataValidation type="list" allowBlank="1" showInputMessage="1" showErrorMessage="1" sqref="E22:E26 E28:E32">
      <formula1>TIME</formula1>
    </dataValidation>
    <dataValidation type="whole" allowBlank="1" showInputMessage="1" showErrorMessage="1" sqref="C16:D32 I16:I32">
      <formula1>-100000000</formula1>
      <formula2>100000000</formula2>
    </dataValidation>
  </dataValidations>
  <pageMargins left="0.70866141732283472" right="0.70866141732283472" top="0.74803149606299213" bottom="0.74803149606299213" header="0.31496062992125984" footer="0.31496062992125984"/>
  <pageSetup paperSize="9" scale="8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00B0F0"/>
    <pageSetUpPr fitToPage="1"/>
  </sheetPr>
  <dimension ref="A1:I30"/>
  <sheetViews>
    <sheetView workbookViewId="0">
      <selection activeCell="I2" sqref="I2"/>
    </sheetView>
  </sheetViews>
  <sheetFormatPr defaultRowHeight="12.75" x14ac:dyDescent="0.2"/>
  <cols>
    <col min="1" max="1" width="2.5703125" customWidth="1"/>
    <col min="2" max="2" width="5" bestFit="1" customWidth="1"/>
    <col min="3" max="3" width="25" customWidth="1"/>
    <col min="4" max="4" width="12.5703125" style="475" customWidth="1"/>
    <col min="5" max="7" width="12.5703125" customWidth="1"/>
    <col min="8" max="8" width="12.7109375" customWidth="1"/>
    <col min="9" max="9" width="2.7109375" customWidth="1"/>
  </cols>
  <sheetData>
    <row r="1" spans="1:9" x14ac:dyDescent="0.2">
      <c r="A1" s="530"/>
      <c r="B1" s="904"/>
      <c r="C1" s="904"/>
      <c r="D1" s="576"/>
      <c r="E1" s="531"/>
      <c r="F1" s="531"/>
      <c r="G1" s="531"/>
      <c r="H1" s="531"/>
      <c r="I1" s="577"/>
    </row>
    <row r="2" spans="1:9" x14ac:dyDescent="0.2">
      <c r="A2" s="257"/>
      <c r="B2" s="892" t="s">
        <v>763</v>
      </c>
      <c r="C2" s="892"/>
      <c r="D2" s="441"/>
      <c r="E2" s="219"/>
      <c r="F2" s="219"/>
      <c r="G2" s="219"/>
      <c r="H2" s="219"/>
      <c r="I2" s="262"/>
    </row>
    <row r="3" spans="1:9" x14ac:dyDescent="0.2">
      <c r="A3" s="257"/>
      <c r="B3" s="891"/>
      <c r="C3" s="891"/>
      <c r="D3" s="441"/>
      <c r="E3" s="219"/>
      <c r="F3" s="219"/>
      <c r="G3" s="219"/>
      <c r="H3" s="219"/>
      <c r="I3" s="262"/>
    </row>
    <row r="4" spans="1:9" x14ac:dyDescent="0.2">
      <c r="A4" s="257"/>
      <c r="B4" s="250"/>
      <c r="C4" s="9" t="s">
        <v>533</v>
      </c>
      <c r="D4" s="9"/>
      <c r="E4" s="7"/>
      <c r="F4" s="219"/>
      <c r="G4" s="219"/>
      <c r="H4" s="219"/>
      <c r="I4" s="262"/>
    </row>
    <row r="5" spans="1:9" x14ac:dyDescent="0.2">
      <c r="A5" s="257"/>
      <c r="B5" s="891"/>
      <c r="C5" s="891"/>
      <c r="D5" s="441"/>
      <c r="E5" s="219"/>
      <c r="F5" s="219"/>
      <c r="G5" s="219"/>
      <c r="H5" s="219"/>
      <c r="I5" s="262"/>
    </row>
    <row r="6" spans="1:9" x14ac:dyDescent="0.2">
      <c r="A6" s="257"/>
      <c r="B6" s="9" t="s">
        <v>667</v>
      </c>
      <c r="C6" s="9" t="s">
        <v>668</v>
      </c>
      <c r="D6" s="441"/>
      <c r="E6" s="219"/>
      <c r="F6" s="219"/>
      <c r="G6" s="219"/>
      <c r="H6" s="219"/>
      <c r="I6" s="262"/>
    </row>
    <row r="7" spans="1:9" x14ac:dyDescent="0.2">
      <c r="A7" s="257"/>
      <c r="B7" s="7"/>
      <c r="C7" s="7"/>
      <c r="D7" s="441"/>
      <c r="E7" s="219"/>
      <c r="F7" s="219"/>
      <c r="G7" s="219"/>
      <c r="H7" s="219"/>
      <c r="I7" s="262"/>
    </row>
    <row r="8" spans="1:9" x14ac:dyDescent="0.2">
      <c r="A8" s="257"/>
      <c r="B8" s="901" t="s">
        <v>24</v>
      </c>
      <c r="C8" s="902"/>
      <c r="D8" s="38" t="s">
        <v>669</v>
      </c>
      <c r="E8" s="38" t="s">
        <v>682</v>
      </c>
      <c r="F8" s="38" t="s">
        <v>685</v>
      </c>
      <c r="G8" s="38" t="s">
        <v>687</v>
      </c>
      <c r="H8" s="38" t="s">
        <v>689</v>
      </c>
      <c r="I8" s="262"/>
    </row>
    <row r="9" spans="1:9" ht="51" x14ac:dyDescent="0.2">
      <c r="A9" s="257"/>
      <c r="B9" s="901" t="s">
        <v>534</v>
      </c>
      <c r="C9" s="902"/>
      <c r="D9" s="506" t="s">
        <v>670</v>
      </c>
      <c r="E9" s="506" t="s">
        <v>683</v>
      </c>
      <c r="F9" s="506" t="s">
        <v>686</v>
      </c>
      <c r="G9" s="506" t="s">
        <v>688</v>
      </c>
      <c r="H9" s="506" t="s">
        <v>690</v>
      </c>
      <c r="I9" s="262"/>
    </row>
    <row r="10" spans="1:9" x14ac:dyDescent="0.2">
      <c r="A10" s="257"/>
      <c r="B10" s="510"/>
      <c r="C10" s="511" t="s">
        <v>50</v>
      </c>
      <c r="D10" s="578">
        <f>'OTC Schedule 1'!C11</f>
        <v>0</v>
      </c>
      <c r="E10" s="578">
        <f>'OTC Schedule 2'!C11</f>
        <v>0</v>
      </c>
      <c r="F10" s="578">
        <f>'OTC Schedule 3'!C11</f>
        <v>0</v>
      </c>
      <c r="G10" s="578">
        <f>'OTC Schedule 4'!C11</f>
        <v>0</v>
      </c>
      <c r="H10" s="578">
        <f>'OTC Schedule 5'!C11</f>
        <v>0</v>
      </c>
      <c r="I10" s="262"/>
    </row>
    <row r="11" spans="1:9" x14ac:dyDescent="0.2">
      <c r="A11" s="257"/>
      <c r="B11" s="510"/>
      <c r="C11" s="511" t="s">
        <v>671</v>
      </c>
      <c r="D11" s="578">
        <f>'OTC Schedule 1'!D11</f>
        <v>0</v>
      </c>
      <c r="E11" s="578">
        <f>'OTC Schedule 2'!D11</f>
        <v>0</v>
      </c>
      <c r="F11" s="578">
        <f>'OTC Schedule 3'!D11</f>
        <v>0</v>
      </c>
      <c r="G11" s="578">
        <f>'OTC Schedule 4'!D11</f>
        <v>0</v>
      </c>
      <c r="H11" s="578">
        <f>'OTC Schedule 5'!D11</f>
        <v>0</v>
      </c>
      <c r="I11" s="262"/>
    </row>
    <row r="12" spans="1:9" x14ac:dyDescent="0.2">
      <c r="A12" s="257"/>
      <c r="B12" s="510"/>
      <c r="C12" s="511" t="s">
        <v>674</v>
      </c>
      <c r="D12" s="578">
        <f>'OTC Schedule 1'!G11</f>
        <v>0</v>
      </c>
      <c r="E12" s="578">
        <f>'OTC Schedule 2'!G11</f>
        <v>0</v>
      </c>
      <c r="F12" s="578">
        <f>'OTC Schedule 3'!G11</f>
        <v>0</v>
      </c>
      <c r="G12" s="578">
        <f>'OTC Schedule 4'!G11</f>
        <v>0</v>
      </c>
      <c r="H12" s="578">
        <f>'OTC Schedule 5'!G11</f>
        <v>0</v>
      </c>
      <c r="I12" s="262"/>
    </row>
    <row r="13" spans="1:9" x14ac:dyDescent="0.2">
      <c r="A13" s="257"/>
      <c r="B13" s="510"/>
      <c r="C13" s="125" t="s">
        <v>650</v>
      </c>
      <c r="D13" s="578">
        <f>'OTC Schedule 1'!H11</f>
        <v>0</v>
      </c>
      <c r="E13" s="578">
        <f>'OTC Schedule 2'!H11</f>
        <v>0</v>
      </c>
      <c r="F13" s="578">
        <f>'OTC Schedule 3'!H11</f>
        <v>0</v>
      </c>
      <c r="G13" s="578">
        <f>'OTC Schedule 4'!H11</f>
        <v>0</v>
      </c>
      <c r="H13" s="578">
        <f>'OTC Schedule 5'!H11</f>
        <v>0</v>
      </c>
      <c r="I13" s="262"/>
    </row>
    <row r="14" spans="1:9" x14ac:dyDescent="0.2">
      <c r="A14" s="257"/>
      <c r="B14" s="510"/>
      <c r="C14" s="121" t="s">
        <v>651</v>
      </c>
      <c r="D14" s="579"/>
      <c r="E14" s="579"/>
      <c r="F14" s="579"/>
      <c r="G14" s="579"/>
      <c r="H14" s="579"/>
      <c r="I14" s="262"/>
    </row>
    <row r="15" spans="1:9" x14ac:dyDescent="0.2">
      <c r="A15" s="257"/>
      <c r="B15" s="265"/>
      <c r="C15" s="311" t="s">
        <v>541</v>
      </c>
      <c r="D15" s="580">
        <f>'OTC Schedule 1'!I16+'OTC Schedule 1'!I22+'OTC Schedule 1'!I28</f>
        <v>0</v>
      </c>
      <c r="E15" s="580">
        <f>'OTC Schedule 2'!I16+'OTC Schedule 2'!I22+'OTC Schedule 2'!I28</f>
        <v>0</v>
      </c>
      <c r="F15" s="580">
        <f>'OTC Schedule 3'!I16+'OTC Schedule 3'!I22+'OTC Schedule 3'!I28</f>
        <v>0</v>
      </c>
      <c r="G15" s="580">
        <f>'OTC Schedule 4'!I16+'OTC Schedule 4'!I22+'OTC Schedule 4'!I28</f>
        <v>0</v>
      </c>
      <c r="H15" s="580">
        <f>'OTC Schedule 5'!I16+'OTC Schedule 5'!I22+'OTC Schedule 5'!I28</f>
        <v>0</v>
      </c>
      <c r="I15" s="262"/>
    </row>
    <row r="16" spans="1:9" x14ac:dyDescent="0.2">
      <c r="A16" s="257"/>
      <c r="B16" s="265"/>
      <c r="C16" s="311" t="s">
        <v>543</v>
      </c>
      <c r="D16" s="580">
        <f>'OTC Schedule 1'!I17+'OTC Schedule 1'!I23+'OTC Schedule 1'!I29</f>
        <v>0</v>
      </c>
      <c r="E16" s="580">
        <f>'OTC Schedule 2'!I17+'OTC Schedule 2'!I23+'OTC Schedule 2'!I29</f>
        <v>0</v>
      </c>
      <c r="F16" s="580">
        <f>'OTC Schedule 3'!I17+'OTC Schedule 3'!I23+'OTC Schedule 3'!I29</f>
        <v>0</v>
      </c>
      <c r="G16" s="580">
        <f>'OTC Schedule 4'!I17+'OTC Schedule 4'!I23+'OTC Schedule 4'!I29</f>
        <v>0</v>
      </c>
      <c r="H16" s="580">
        <f>'OTC Schedule 5'!I17+'OTC Schedule 5'!I23+'OTC Schedule 5'!I29</f>
        <v>0</v>
      </c>
      <c r="I16" s="262"/>
    </row>
    <row r="17" spans="1:9" x14ac:dyDescent="0.2">
      <c r="A17" s="257"/>
      <c r="B17" s="265"/>
      <c r="C17" s="311" t="s">
        <v>545</v>
      </c>
      <c r="D17" s="580">
        <f>'OTC Schedule 1'!I18+'OTC Schedule 1'!I24+'OTC Schedule 1'!I30</f>
        <v>0</v>
      </c>
      <c r="E17" s="580">
        <f>'OTC Schedule 2'!I18+'OTC Schedule 2'!I24+'OTC Schedule 2'!I30</f>
        <v>0</v>
      </c>
      <c r="F17" s="580">
        <f>'OTC Schedule 3'!I18+'OTC Schedule 3'!I24+'OTC Schedule 3'!I30</f>
        <v>0</v>
      </c>
      <c r="G17" s="580">
        <f>'OTC Schedule 4'!I18+'OTC Schedule 4'!I24+'OTC Schedule 4'!I30</f>
        <v>0</v>
      </c>
      <c r="H17" s="580">
        <f>'OTC Schedule 5'!I18+'OTC Schedule 5'!I24+'OTC Schedule 5'!I30</f>
        <v>0</v>
      </c>
      <c r="I17" s="262"/>
    </row>
    <row r="18" spans="1:9" x14ac:dyDescent="0.2">
      <c r="A18" s="257"/>
      <c r="B18" s="265"/>
      <c r="C18" s="456" t="s">
        <v>547</v>
      </c>
      <c r="D18" s="580">
        <f>'OTC Schedule 1'!I19+'OTC Schedule 1'!I25+'OTC Schedule 1'!I31</f>
        <v>0</v>
      </c>
      <c r="E18" s="580">
        <f>'OTC Schedule 2'!I19+'OTC Schedule 2'!I25+'OTC Schedule 2'!I31</f>
        <v>0</v>
      </c>
      <c r="F18" s="580">
        <f>'OTC Schedule 3'!I19+'OTC Schedule 3'!I25+'OTC Schedule 3'!I31</f>
        <v>0</v>
      </c>
      <c r="G18" s="580">
        <f>'OTC Schedule 4'!I19+'OTC Schedule 4'!I25+'OTC Schedule 4'!I31</f>
        <v>0</v>
      </c>
      <c r="H18" s="580">
        <f>'OTC Schedule 5'!I19+'OTC Schedule 5'!I25+'OTC Schedule 5'!I31</f>
        <v>0</v>
      </c>
      <c r="I18" s="262"/>
    </row>
    <row r="19" spans="1:9" ht="13.5" thickBot="1" x14ac:dyDescent="0.25">
      <c r="A19" s="257"/>
      <c r="B19" s="284"/>
      <c r="C19" s="311" t="s">
        <v>549</v>
      </c>
      <c r="D19" s="580">
        <f>'OTC Schedule 1'!I20+'OTC Schedule 1'!I26+'OTC Schedule 1'!I32</f>
        <v>0</v>
      </c>
      <c r="E19" s="580">
        <f>'OTC Schedule 2'!I20+'OTC Schedule 2'!I26+'OTC Schedule 2'!I32</f>
        <v>0</v>
      </c>
      <c r="F19" s="580">
        <f>'OTC Schedule 3'!I20+'OTC Schedule 3'!I26+'OTC Schedule 3'!I32</f>
        <v>0</v>
      </c>
      <c r="G19" s="580">
        <f>'OTC Schedule 4'!I20+'OTC Schedule 4'!I26+'OTC Schedule 4'!I32</f>
        <v>0</v>
      </c>
      <c r="H19" s="580">
        <f>'OTC Schedule 5'!I20+'OTC Schedule 5'!I26+'OTC Schedule 5'!I32</f>
        <v>0</v>
      </c>
      <c r="I19" s="262"/>
    </row>
    <row r="20" spans="1:9" s="23" customFormat="1" ht="20.25" customHeight="1" thickBot="1" x14ac:dyDescent="0.25">
      <c r="A20" s="11"/>
      <c r="B20" s="10"/>
      <c r="C20" s="10" t="s">
        <v>537</v>
      </c>
      <c r="D20" s="461">
        <f>D15*0%+D16*20%+D17*50%+D18*100%+D19*150%</f>
        <v>0</v>
      </c>
      <c r="E20" s="461">
        <f>E15*0%+E16*20%+E17*50%+E18*100%+E19*150%</f>
        <v>0</v>
      </c>
      <c r="F20" s="461">
        <f>F15*0%+F16*20%+F17*50%+F18*100%+F19*150%</f>
        <v>0</v>
      </c>
      <c r="G20" s="461">
        <f>G15*0%+G16*20%+G17*50%+G18*100%+G19*150%</f>
        <v>0</v>
      </c>
      <c r="H20" s="461">
        <f>H15*0%+H16*20%+H17*50%+H18*100%+H19*150%</f>
        <v>0</v>
      </c>
      <c r="I20" s="279"/>
    </row>
    <row r="21" spans="1:9" x14ac:dyDescent="0.2">
      <c r="A21" s="257"/>
      <c r="B21" s="219"/>
      <c r="C21" s="219"/>
      <c r="D21" s="441"/>
      <c r="E21" s="219"/>
      <c r="F21" s="219"/>
      <c r="G21" s="219"/>
      <c r="H21" s="219"/>
      <c r="I21" s="262"/>
    </row>
    <row r="22" spans="1:9" x14ac:dyDescent="0.2">
      <c r="A22" s="257"/>
      <c r="B22" s="899" t="s">
        <v>691</v>
      </c>
      <c r="C22" s="900"/>
      <c r="D22" s="900"/>
      <c r="E22" s="900"/>
      <c r="F22" s="900"/>
      <c r="G22" s="900"/>
      <c r="H22" s="900"/>
      <c r="I22" s="262"/>
    </row>
    <row r="23" spans="1:9" x14ac:dyDescent="0.2">
      <c r="A23" s="257"/>
      <c r="B23" s="900"/>
      <c r="C23" s="900"/>
      <c r="D23" s="900"/>
      <c r="E23" s="900"/>
      <c r="F23" s="900"/>
      <c r="G23" s="900"/>
      <c r="H23" s="900"/>
      <c r="I23" s="262"/>
    </row>
    <row r="24" spans="1:9" x14ac:dyDescent="0.2">
      <c r="A24" s="257"/>
      <c r="B24" s="900"/>
      <c r="C24" s="900"/>
      <c r="D24" s="900"/>
      <c r="E24" s="900"/>
      <c r="F24" s="900"/>
      <c r="G24" s="900"/>
      <c r="H24" s="900"/>
      <c r="I24" s="262"/>
    </row>
    <row r="25" spans="1:9" x14ac:dyDescent="0.2">
      <c r="A25" s="257"/>
      <c r="B25" s="219"/>
      <c r="C25" s="219"/>
      <c r="D25" s="441"/>
      <c r="E25" s="219"/>
      <c r="F25" s="219"/>
      <c r="G25" s="219"/>
      <c r="H25" s="219"/>
      <c r="I25" s="262"/>
    </row>
    <row r="26" spans="1:9" ht="38.25" x14ac:dyDescent="0.2">
      <c r="A26" s="257"/>
      <c r="B26" s="527" t="s">
        <v>24</v>
      </c>
      <c r="C26" s="901" t="s">
        <v>534</v>
      </c>
      <c r="D26" s="902"/>
      <c r="E26" s="38" t="s">
        <v>50</v>
      </c>
      <c r="F26" s="38" t="s">
        <v>671</v>
      </c>
      <c r="G26" s="38" t="s">
        <v>674</v>
      </c>
      <c r="H26" s="38" t="s">
        <v>650</v>
      </c>
      <c r="I26" s="262"/>
    </row>
    <row r="27" spans="1:9" x14ac:dyDescent="0.2">
      <c r="A27" s="257"/>
      <c r="B27" s="528" t="s">
        <v>692</v>
      </c>
      <c r="C27" s="897" t="s">
        <v>693</v>
      </c>
      <c r="D27" s="903"/>
      <c r="E27" s="529"/>
      <c r="F27" s="529"/>
      <c r="G27" s="529"/>
      <c r="H27" s="529"/>
      <c r="I27" s="262"/>
    </row>
    <row r="28" spans="1:9" x14ac:dyDescent="0.2">
      <c r="A28" s="257"/>
      <c r="B28" s="219"/>
      <c r="C28" s="219"/>
      <c r="D28" s="441"/>
      <c r="E28" s="219"/>
      <c r="F28" s="219"/>
      <c r="G28" s="219"/>
      <c r="H28" s="219"/>
      <c r="I28" s="262"/>
    </row>
    <row r="29" spans="1:9" x14ac:dyDescent="0.2">
      <c r="A29" s="257"/>
      <c r="B29" s="219"/>
      <c r="C29" s="219"/>
      <c r="D29" s="441"/>
      <c r="E29" s="219"/>
      <c r="F29" s="219"/>
      <c r="G29" s="219"/>
      <c r="H29" s="219"/>
      <c r="I29" s="262"/>
    </row>
    <row r="30" spans="1:9" ht="13.5" thickBot="1" x14ac:dyDescent="0.25">
      <c r="A30" s="470"/>
      <c r="B30" s="471"/>
      <c r="C30" s="471"/>
      <c r="D30" s="472"/>
      <c r="E30" s="471"/>
      <c r="F30" s="471"/>
      <c r="G30" s="471"/>
      <c r="H30" s="471"/>
      <c r="I30" s="473"/>
    </row>
  </sheetData>
  <sheetProtection password="C69C" sheet="1" objects="1" scenarios="1"/>
  <mergeCells count="9">
    <mergeCell ref="B22:H24"/>
    <mergeCell ref="C26:D26"/>
    <mergeCell ref="C27:D27"/>
    <mergeCell ref="B1:C1"/>
    <mergeCell ref="B2:C2"/>
    <mergeCell ref="B3:C3"/>
    <mergeCell ref="B5:C5"/>
    <mergeCell ref="B8:C8"/>
    <mergeCell ref="B9:C9"/>
  </mergeCells>
  <pageMargins left="0.70866141732283472" right="0.70866141732283472" top="0.74803149606299213" bottom="0.74803149606299213" header="0.31496062992125984" footer="0.31496062992125984"/>
  <pageSetup paperSize="9" scale="8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00B0F0"/>
    <pageSetUpPr fitToPage="1"/>
  </sheetPr>
  <dimension ref="A1:G41"/>
  <sheetViews>
    <sheetView workbookViewId="0">
      <selection activeCell="I2" sqref="I2"/>
    </sheetView>
  </sheetViews>
  <sheetFormatPr defaultRowHeight="12.75" x14ac:dyDescent="0.2"/>
  <cols>
    <col min="1" max="1" width="5.42578125" customWidth="1"/>
    <col min="2" max="2" width="10.5703125" style="605" bestFit="1" customWidth="1"/>
    <col min="3" max="3" width="43" style="605" bestFit="1" customWidth="1"/>
    <col min="4" max="5" width="16" style="606" customWidth="1"/>
    <col min="6" max="6" width="22.5703125" style="606" bestFit="1" customWidth="1"/>
  </cols>
  <sheetData>
    <row r="1" spans="1:7" x14ac:dyDescent="0.2">
      <c r="A1" s="530"/>
      <c r="B1" s="363"/>
      <c r="C1" s="363"/>
      <c r="D1" s="581"/>
      <c r="E1" s="581"/>
      <c r="F1" s="581"/>
      <c r="G1" s="577"/>
    </row>
    <row r="2" spans="1:7" x14ac:dyDescent="0.2">
      <c r="A2" s="257"/>
      <c r="B2" s="892" t="s">
        <v>763</v>
      </c>
      <c r="C2" s="892"/>
      <c r="D2" s="582"/>
      <c r="E2" s="582"/>
      <c r="F2" s="582"/>
      <c r="G2" s="262"/>
    </row>
    <row r="3" spans="1:7" x14ac:dyDescent="0.2">
      <c r="A3" s="257"/>
      <c r="B3" s="250"/>
      <c r="C3" s="250"/>
      <c r="D3" s="582"/>
      <c r="E3" s="582"/>
      <c r="F3" s="582"/>
      <c r="G3" s="262"/>
    </row>
    <row r="4" spans="1:7" s="590" customFormat="1" ht="15.75" x14ac:dyDescent="0.25">
      <c r="A4" s="583"/>
      <c r="B4" s="584"/>
      <c r="C4" s="585" t="s">
        <v>533</v>
      </c>
      <c r="D4" s="586"/>
      <c r="E4" s="587"/>
      <c r="F4" s="588"/>
      <c r="G4" s="589"/>
    </row>
    <row r="5" spans="1:7" s="590" customFormat="1" ht="16.5" thickBot="1" x14ac:dyDescent="0.3">
      <c r="A5" s="591"/>
      <c r="B5" s="584"/>
      <c r="C5" s="584"/>
      <c r="D5" s="588"/>
      <c r="E5" s="588"/>
      <c r="F5" s="588"/>
      <c r="G5" s="589"/>
    </row>
    <row r="6" spans="1:7" s="590" customFormat="1" ht="18.75" customHeight="1" thickBot="1" x14ac:dyDescent="0.3">
      <c r="A6" s="591"/>
      <c r="B6" s="592" t="s">
        <v>694</v>
      </c>
      <c r="C6" s="593" t="s">
        <v>695</v>
      </c>
      <c r="D6" s="594" t="s">
        <v>50</v>
      </c>
      <c r="E6" s="594" t="s">
        <v>696</v>
      </c>
      <c r="F6" s="595" t="s">
        <v>697</v>
      </c>
      <c r="G6" s="589"/>
    </row>
    <row r="7" spans="1:7" ht="6.75" customHeight="1" x14ac:dyDescent="0.2">
      <c r="A7" s="257"/>
      <c r="B7" s="596"/>
      <c r="C7" s="596"/>
      <c r="D7" s="597"/>
      <c r="E7" s="597"/>
      <c r="F7" s="597"/>
      <c r="G7" s="262"/>
    </row>
    <row r="8" spans="1:7" x14ac:dyDescent="0.2">
      <c r="A8" s="257"/>
      <c r="B8" s="598" t="s">
        <v>74</v>
      </c>
      <c r="C8" s="598" t="s">
        <v>538</v>
      </c>
      <c r="D8" s="599">
        <f>'On Balance Sheet 1'!F16</f>
        <v>0</v>
      </c>
      <c r="E8" s="599">
        <f>'On Balance Sheet 1'!I16</f>
        <v>0</v>
      </c>
      <c r="F8" s="599"/>
      <c r="G8" s="262"/>
    </row>
    <row r="9" spans="1:7" ht="6.75" customHeight="1" x14ac:dyDescent="0.2">
      <c r="A9" s="257"/>
      <c r="B9" s="598"/>
      <c r="C9" s="598"/>
      <c r="D9" s="599"/>
      <c r="E9" s="599"/>
      <c r="F9" s="599"/>
      <c r="G9" s="262"/>
    </row>
    <row r="10" spans="1:7" x14ac:dyDescent="0.2">
      <c r="A10" s="257"/>
      <c r="B10" s="598" t="s">
        <v>79</v>
      </c>
      <c r="C10" s="598" t="s">
        <v>551</v>
      </c>
      <c r="D10" s="599">
        <f>'On Balance Sheet 1'!F25</f>
        <v>0</v>
      </c>
      <c r="E10" s="599">
        <f>'On Balance Sheet 1'!I25</f>
        <v>0</v>
      </c>
      <c r="F10" s="599"/>
      <c r="G10" s="262"/>
    </row>
    <row r="11" spans="1:7" ht="6.75" customHeight="1" x14ac:dyDescent="0.2">
      <c r="A11" s="257"/>
      <c r="B11" s="598"/>
      <c r="C11" s="598"/>
      <c r="D11" s="599"/>
      <c r="E11" s="599"/>
      <c r="F11" s="599"/>
      <c r="G11" s="262"/>
    </row>
    <row r="12" spans="1:7" x14ac:dyDescent="0.2">
      <c r="A12" s="257"/>
      <c r="B12" s="598" t="s">
        <v>55</v>
      </c>
      <c r="C12" s="598" t="s">
        <v>558</v>
      </c>
      <c r="D12" s="599">
        <f>'On Balance Sheet 1'!F31</f>
        <v>0</v>
      </c>
      <c r="E12" s="599">
        <f>'On Balance Sheet 1'!I31</f>
        <v>0</v>
      </c>
      <c r="F12" s="599"/>
      <c r="G12" s="262"/>
    </row>
    <row r="13" spans="1:7" ht="6.75" customHeight="1" x14ac:dyDescent="0.2">
      <c r="A13" s="257"/>
      <c r="B13" s="598"/>
      <c r="C13" s="598"/>
      <c r="D13" s="599"/>
      <c r="E13" s="599"/>
      <c r="F13" s="599"/>
      <c r="G13" s="262"/>
    </row>
    <row r="14" spans="1:7" x14ac:dyDescent="0.2">
      <c r="A14" s="257"/>
      <c r="B14" s="598" t="s">
        <v>69</v>
      </c>
      <c r="C14" s="598" t="s">
        <v>559</v>
      </c>
      <c r="D14" s="599">
        <f>'On Balance Sheet 2'!F33</f>
        <v>0</v>
      </c>
      <c r="E14" s="599">
        <f>'On Balance Sheet 2'!I33</f>
        <v>0</v>
      </c>
      <c r="F14" s="599"/>
      <c r="G14" s="262"/>
    </row>
    <row r="15" spans="1:7" ht="6.75" customHeight="1" x14ac:dyDescent="0.2">
      <c r="A15" s="257"/>
      <c r="B15" s="598"/>
      <c r="C15" s="598"/>
      <c r="D15" s="599"/>
      <c r="E15" s="599"/>
      <c r="F15" s="599"/>
      <c r="G15" s="262"/>
    </row>
    <row r="16" spans="1:7" x14ac:dyDescent="0.2">
      <c r="A16" s="257"/>
      <c r="B16" s="598" t="s">
        <v>235</v>
      </c>
      <c r="C16" s="598" t="s">
        <v>580</v>
      </c>
      <c r="D16" s="599">
        <f>'On Balance Sheet 2'!F41</f>
        <v>0</v>
      </c>
      <c r="E16" s="599">
        <f>'On Balance Sheet 2'!I41</f>
        <v>0</v>
      </c>
      <c r="F16" s="599"/>
      <c r="G16" s="262"/>
    </row>
    <row r="17" spans="1:7" ht="6.75" customHeight="1" x14ac:dyDescent="0.2">
      <c r="A17" s="257"/>
      <c r="B17" s="598"/>
      <c r="C17" s="598"/>
      <c r="D17" s="599"/>
      <c r="E17" s="599"/>
      <c r="F17" s="599"/>
      <c r="G17" s="262"/>
    </row>
    <row r="18" spans="1:7" x14ac:dyDescent="0.2">
      <c r="A18" s="257"/>
      <c r="B18" s="598" t="s">
        <v>236</v>
      </c>
      <c r="C18" s="598" t="s">
        <v>22</v>
      </c>
      <c r="D18" s="599">
        <f>'On Balance Sheet 2'!F47</f>
        <v>0</v>
      </c>
      <c r="E18" s="599">
        <f>'On Balance Sheet 2'!I47</f>
        <v>0</v>
      </c>
      <c r="F18" s="599"/>
      <c r="G18" s="262"/>
    </row>
    <row r="19" spans="1:7" ht="6.75" customHeight="1" x14ac:dyDescent="0.2">
      <c r="A19" s="257"/>
      <c r="B19" s="598"/>
      <c r="C19" s="598"/>
      <c r="D19" s="599"/>
      <c r="E19" s="599"/>
      <c r="F19" s="599"/>
      <c r="G19" s="262"/>
    </row>
    <row r="20" spans="1:7" x14ac:dyDescent="0.2">
      <c r="A20" s="257"/>
      <c r="B20" s="598" t="s">
        <v>584</v>
      </c>
      <c r="C20" s="598" t="s">
        <v>585</v>
      </c>
      <c r="D20" s="599">
        <f>'On Balance Sheet 2'!F51</f>
        <v>0</v>
      </c>
      <c r="E20" s="599">
        <f>'On Balance Sheet 2'!I51</f>
        <v>0</v>
      </c>
      <c r="F20" s="599"/>
      <c r="G20" s="262"/>
    </row>
    <row r="21" spans="1:7" ht="6.75" customHeight="1" x14ac:dyDescent="0.2">
      <c r="A21" s="257"/>
      <c r="B21" s="598"/>
      <c r="C21" s="598"/>
      <c r="D21" s="599"/>
      <c r="E21" s="599"/>
      <c r="F21" s="599"/>
      <c r="G21" s="262"/>
    </row>
    <row r="22" spans="1:7" x14ac:dyDescent="0.2">
      <c r="A22" s="257"/>
      <c r="B22" s="598" t="s">
        <v>588</v>
      </c>
      <c r="C22" s="598" t="s">
        <v>13</v>
      </c>
      <c r="D22" s="599">
        <f>'On Balance Sheet 2'!F57</f>
        <v>0</v>
      </c>
      <c r="E22" s="599">
        <f>'On Balance Sheet 2'!I57</f>
        <v>0</v>
      </c>
      <c r="F22" s="599"/>
      <c r="G22" s="262"/>
    </row>
    <row r="23" spans="1:7" ht="6.75" customHeight="1" x14ac:dyDescent="0.2">
      <c r="A23" s="257"/>
      <c r="B23" s="598"/>
      <c r="C23" s="598"/>
      <c r="D23" s="599"/>
      <c r="E23" s="599"/>
      <c r="F23" s="599"/>
      <c r="G23" s="262"/>
    </row>
    <row r="24" spans="1:7" x14ac:dyDescent="0.2">
      <c r="A24" s="257"/>
      <c r="B24" s="598" t="s">
        <v>593</v>
      </c>
      <c r="C24" s="598" t="s">
        <v>594</v>
      </c>
      <c r="D24" s="599">
        <f>'On Balance Sheet 3'!F20</f>
        <v>0</v>
      </c>
      <c r="E24" s="599">
        <f>'On Balance Sheet 3'!I20</f>
        <v>0</v>
      </c>
      <c r="F24" s="599"/>
      <c r="G24" s="262"/>
    </row>
    <row r="25" spans="1:7" ht="6.75" customHeight="1" x14ac:dyDescent="0.2">
      <c r="A25" s="257"/>
      <c r="B25" s="598"/>
      <c r="C25" s="598"/>
      <c r="D25" s="599"/>
      <c r="E25" s="599"/>
      <c r="F25" s="599"/>
      <c r="G25" s="262"/>
    </row>
    <row r="26" spans="1:7" x14ac:dyDescent="0.2">
      <c r="A26" s="257"/>
      <c r="B26" s="598" t="s">
        <v>609</v>
      </c>
      <c r="C26" s="598" t="s">
        <v>610</v>
      </c>
      <c r="D26" s="599">
        <f>'On Balance Sheet 3'!F28</f>
        <v>0</v>
      </c>
      <c r="E26" s="599"/>
      <c r="F26" s="599">
        <f>'On Balance Sheet 3'!G28</f>
        <v>0</v>
      </c>
      <c r="G26" s="262"/>
    </row>
    <row r="27" spans="1:7" ht="6.75" customHeight="1" x14ac:dyDescent="0.2">
      <c r="A27" s="257"/>
      <c r="B27" s="598"/>
      <c r="C27" s="598"/>
      <c r="D27" s="599"/>
      <c r="E27" s="599"/>
      <c r="F27" s="599"/>
      <c r="G27" s="262"/>
    </row>
    <row r="28" spans="1:7" x14ac:dyDescent="0.2">
      <c r="A28" s="257"/>
      <c r="B28" s="598" t="s">
        <v>620</v>
      </c>
      <c r="C28" s="598" t="s">
        <v>621</v>
      </c>
      <c r="D28" s="599">
        <f>'On Balance Sheet 3'!F41</f>
        <v>0</v>
      </c>
      <c r="E28" s="599">
        <f>'On Balance Sheet 3'!I41</f>
        <v>0</v>
      </c>
      <c r="F28" s="599"/>
      <c r="G28" s="262"/>
    </row>
    <row r="29" spans="1:7" ht="6.75" customHeight="1" x14ac:dyDescent="0.2">
      <c r="A29" s="257"/>
      <c r="B29" s="598"/>
      <c r="C29" s="598"/>
      <c r="D29" s="599"/>
      <c r="E29" s="599"/>
      <c r="F29" s="599"/>
      <c r="G29" s="262"/>
    </row>
    <row r="30" spans="1:7" x14ac:dyDescent="0.2">
      <c r="A30" s="257"/>
      <c r="B30" s="598"/>
      <c r="C30" s="598" t="s">
        <v>698</v>
      </c>
      <c r="D30" s="600">
        <f>SUM(D8:D28)</f>
        <v>0</v>
      </c>
      <c r="E30" s="600">
        <f>SUM(E8:E28)</f>
        <v>0</v>
      </c>
      <c r="F30" s="600">
        <f>SUM(F8:F28)</f>
        <v>0</v>
      </c>
      <c r="G30" s="262"/>
    </row>
    <row r="31" spans="1:7" ht="6.75" customHeight="1" x14ac:dyDescent="0.2">
      <c r="A31" s="257"/>
      <c r="B31" s="598"/>
      <c r="C31" s="598"/>
      <c r="D31" s="599"/>
      <c r="E31" s="599"/>
      <c r="F31" s="599"/>
      <c r="G31" s="262"/>
    </row>
    <row r="32" spans="1:7" x14ac:dyDescent="0.2">
      <c r="A32" s="257"/>
      <c r="B32" s="598" t="s">
        <v>637</v>
      </c>
      <c r="C32" s="598" t="s">
        <v>638</v>
      </c>
      <c r="D32" s="599">
        <f>SUM('Off Balance Sheet'!D10:H10)+SUM('Off Balance Sheet'!D30:H30)+'Off Balance Sheet'!E46</f>
        <v>0</v>
      </c>
      <c r="E32" s="599">
        <f>SUM('Off Balance Sheet'!D24:H24)+SUM('Off Balance Sheet'!D41:H41)</f>
        <v>0</v>
      </c>
      <c r="F32" s="599">
        <f>SUM('Off Balance Sheet'!D26:H26)+SUM('Off Balance Sheet'!D43:H43)</f>
        <v>0</v>
      </c>
      <c r="G32" s="262"/>
    </row>
    <row r="33" spans="1:7" ht="6.75" customHeight="1" x14ac:dyDescent="0.2">
      <c r="A33" s="257"/>
      <c r="B33" s="598"/>
      <c r="C33" s="598"/>
      <c r="D33" s="599"/>
      <c r="E33" s="599"/>
      <c r="F33" s="599"/>
      <c r="G33" s="262"/>
    </row>
    <row r="34" spans="1:7" x14ac:dyDescent="0.2">
      <c r="A34" s="257"/>
      <c r="B34" s="598" t="s">
        <v>667</v>
      </c>
      <c r="C34" s="9" t="s">
        <v>668</v>
      </c>
      <c r="D34" s="599">
        <f>SUM('OTC Summary'!D10:H10)</f>
        <v>0</v>
      </c>
      <c r="E34" s="599">
        <f>SUM('OTC Summary'!D20:H20)</f>
        <v>0</v>
      </c>
      <c r="F34" s="599"/>
      <c r="G34" s="262"/>
    </row>
    <row r="35" spans="1:7" ht="6.75" customHeight="1" x14ac:dyDescent="0.2">
      <c r="A35" s="257"/>
      <c r="B35" s="598"/>
      <c r="C35" s="598"/>
      <c r="D35" s="599"/>
      <c r="E35" s="599"/>
      <c r="F35" s="599"/>
      <c r="G35" s="262"/>
    </row>
    <row r="36" spans="1:7" x14ac:dyDescent="0.2">
      <c r="A36" s="257"/>
      <c r="B36" s="598" t="s">
        <v>692</v>
      </c>
      <c r="C36" s="598" t="s">
        <v>693</v>
      </c>
      <c r="D36" s="599">
        <f>'OTC Summary'!E27</f>
        <v>0</v>
      </c>
      <c r="E36" s="599"/>
      <c r="F36" s="599"/>
      <c r="G36" s="262"/>
    </row>
    <row r="37" spans="1:7" ht="6.75" customHeight="1" x14ac:dyDescent="0.2">
      <c r="A37" s="257"/>
      <c r="B37" s="598"/>
      <c r="C37" s="598"/>
      <c r="D37" s="599"/>
      <c r="E37" s="599"/>
      <c r="F37" s="599"/>
      <c r="G37" s="262"/>
    </row>
    <row r="38" spans="1:7" x14ac:dyDescent="0.2">
      <c r="A38" s="257"/>
      <c r="B38" s="598"/>
      <c r="C38" s="598" t="s">
        <v>699</v>
      </c>
      <c r="D38" s="600">
        <f>SUM(D32:D36)</f>
        <v>0</v>
      </c>
      <c r="E38" s="600">
        <f>SUM(E32:E36)</f>
        <v>0</v>
      </c>
      <c r="F38" s="600">
        <f>SUM(F32:F36)</f>
        <v>0</v>
      </c>
      <c r="G38" s="262"/>
    </row>
    <row r="39" spans="1:7" ht="6.75" customHeight="1" x14ac:dyDescent="0.2">
      <c r="A39" s="257"/>
      <c r="B39" s="598"/>
      <c r="C39" s="598"/>
      <c r="D39" s="599"/>
      <c r="E39" s="599"/>
      <c r="F39" s="599"/>
      <c r="G39" s="262"/>
    </row>
    <row r="40" spans="1:7" ht="15.75" x14ac:dyDescent="0.25">
      <c r="A40" s="257"/>
      <c r="B40" s="598"/>
      <c r="C40" s="601" t="s">
        <v>700</v>
      </c>
      <c r="D40" s="602">
        <f>D30+D38</f>
        <v>0</v>
      </c>
      <c r="E40" s="602">
        <f>E30+E38</f>
        <v>0</v>
      </c>
      <c r="F40" s="602">
        <f>F30+F38</f>
        <v>0</v>
      </c>
      <c r="G40" s="262"/>
    </row>
    <row r="41" spans="1:7" ht="13.5" thickBot="1" x14ac:dyDescent="0.25">
      <c r="A41" s="470"/>
      <c r="B41" s="603"/>
      <c r="C41" s="603"/>
      <c r="D41" s="604"/>
      <c r="E41" s="604"/>
      <c r="F41" s="604"/>
      <c r="G41" s="473"/>
    </row>
  </sheetData>
  <sheetProtection password="C69C" sheet="1" objects="1" scenarios="1"/>
  <mergeCells count="1">
    <mergeCell ref="B2:C2"/>
  </mergeCells>
  <pageMargins left="0.70866141732283472" right="0.70866141732283472" top="0.74803149606299213" bottom="0.74803149606299213" header="0.31496062992125984" footer="0.31496062992125984"/>
  <pageSetup paperSize="9" scale="72"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00B050"/>
    <pageSetUpPr fitToPage="1"/>
  </sheetPr>
  <dimension ref="A1:N37"/>
  <sheetViews>
    <sheetView workbookViewId="0">
      <selection activeCell="I24" sqref="I24"/>
    </sheetView>
  </sheetViews>
  <sheetFormatPr defaultRowHeight="12.75" x14ac:dyDescent="0.2"/>
  <cols>
    <col min="2" max="2" width="25.28515625" bestFit="1" customWidth="1"/>
    <col min="4" max="4" width="14.7109375" bestFit="1" customWidth="1"/>
    <col min="5" max="5" width="15.7109375" bestFit="1" customWidth="1"/>
    <col min="6" max="6" width="12.85546875" bestFit="1" customWidth="1"/>
  </cols>
  <sheetData>
    <row r="1" spans="1:14" s="114" customFormat="1" x14ac:dyDescent="0.2">
      <c r="A1" s="719"/>
      <c r="B1" s="722"/>
      <c r="C1" s="720"/>
      <c r="D1" s="721"/>
      <c r="E1" s="721"/>
      <c r="F1" s="721"/>
      <c r="G1" s="607"/>
      <c r="N1" s="200">
        <v>26</v>
      </c>
    </row>
    <row r="2" spans="1:14" s="114" customFormat="1" x14ac:dyDescent="0.2">
      <c r="A2" s="723"/>
      <c r="B2" s="722" t="s">
        <v>862</v>
      </c>
      <c r="C2" s="608"/>
      <c r="D2" s="609"/>
      <c r="E2" s="609"/>
      <c r="F2" s="609"/>
      <c r="G2" s="610"/>
    </row>
    <row r="3" spans="1:14" s="114" customFormat="1" x14ac:dyDescent="0.2">
      <c r="A3" s="723"/>
      <c r="B3" s="722"/>
      <c r="C3" s="608"/>
      <c r="D3" s="609"/>
      <c r="E3" s="609"/>
      <c r="F3" s="609"/>
      <c r="G3" s="610"/>
    </row>
    <row r="4" spans="1:14" x14ac:dyDescent="0.2">
      <c r="A4" s="263" t="s">
        <v>861</v>
      </c>
      <c r="B4" s="250"/>
      <c r="C4" s="246"/>
      <c r="D4" s="611"/>
      <c r="E4" s="611"/>
      <c r="F4" s="611"/>
      <c r="G4" s="262"/>
    </row>
    <row r="5" spans="1:14" x14ac:dyDescent="0.2">
      <c r="A5" s="276"/>
      <c r="B5" s="250"/>
      <c r="C5" s="246"/>
      <c r="D5" s="611"/>
      <c r="E5" s="611"/>
      <c r="F5" s="611"/>
      <c r="G5" s="262"/>
    </row>
    <row r="6" spans="1:14" x14ac:dyDescent="0.2">
      <c r="A6" s="282" t="s">
        <v>24</v>
      </c>
      <c r="B6" s="312" t="s">
        <v>534</v>
      </c>
      <c r="C6" s="612" t="s">
        <v>791</v>
      </c>
      <c r="D6" s="613"/>
      <c r="E6" s="613"/>
      <c r="F6" s="613"/>
      <c r="G6" s="252"/>
    </row>
    <row r="7" spans="1:14" x14ac:dyDescent="0.2">
      <c r="A7" s="277" t="s">
        <v>74</v>
      </c>
      <c r="B7" s="614" t="s">
        <v>792</v>
      </c>
      <c r="C7" s="724" t="s">
        <v>923</v>
      </c>
      <c r="D7" s="611"/>
      <c r="E7" s="611"/>
      <c r="F7" s="611"/>
      <c r="G7" s="262"/>
    </row>
    <row r="8" spans="1:14" x14ac:dyDescent="0.2">
      <c r="A8" s="314"/>
      <c r="B8" s="246"/>
      <c r="C8" s="246"/>
      <c r="D8" s="611"/>
      <c r="E8" s="611"/>
      <c r="F8" s="611"/>
      <c r="G8" s="262"/>
    </row>
    <row r="9" spans="1:14" x14ac:dyDescent="0.2">
      <c r="A9" s="277" t="s">
        <v>24</v>
      </c>
      <c r="B9" s="268" t="s">
        <v>534</v>
      </c>
      <c r="C9" s="614"/>
      <c r="D9" s="725" t="s">
        <v>702</v>
      </c>
      <c r="E9" s="726" t="s">
        <v>703</v>
      </c>
      <c r="F9" s="726" t="s">
        <v>704</v>
      </c>
      <c r="G9" s="252"/>
    </row>
    <row r="10" spans="1:14" x14ac:dyDescent="0.2">
      <c r="A10" s="258" t="s">
        <v>79</v>
      </c>
      <c r="B10" s="20" t="s">
        <v>321</v>
      </c>
      <c r="C10" s="483"/>
      <c r="D10" s="727"/>
      <c r="E10" s="728"/>
      <c r="F10" s="729"/>
      <c r="G10" s="262"/>
    </row>
    <row r="11" spans="1:14" x14ac:dyDescent="0.2">
      <c r="A11" s="130" t="s">
        <v>80</v>
      </c>
      <c r="B11" s="92" t="s">
        <v>793</v>
      </c>
      <c r="C11" s="615"/>
      <c r="D11" s="731"/>
      <c r="E11" s="731"/>
      <c r="F11" s="731"/>
      <c r="G11" s="262"/>
    </row>
    <row r="12" spans="1:14" x14ac:dyDescent="0.2">
      <c r="A12" s="325" t="s">
        <v>81</v>
      </c>
      <c r="B12" s="327" t="s">
        <v>794</v>
      </c>
      <c r="C12" s="730"/>
      <c r="D12" s="731"/>
      <c r="E12" s="731"/>
      <c r="F12" s="731"/>
      <c r="G12" s="262"/>
      <c r="J12" s="731"/>
    </row>
    <row r="13" spans="1:14" x14ac:dyDescent="0.2">
      <c r="A13" s="325" t="s">
        <v>54</v>
      </c>
      <c r="B13" s="327" t="s">
        <v>795</v>
      </c>
      <c r="C13" s="730"/>
      <c r="D13" s="731"/>
      <c r="E13" s="731"/>
      <c r="F13" s="731"/>
      <c r="G13" s="262"/>
    </row>
    <row r="14" spans="1:14" x14ac:dyDescent="0.2">
      <c r="A14" s="325" t="s">
        <v>82</v>
      </c>
      <c r="B14" s="327" t="s">
        <v>796</v>
      </c>
      <c r="C14" s="730"/>
      <c r="D14" s="731"/>
      <c r="E14" s="731"/>
      <c r="F14" s="731"/>
      <c r="G14" s="262"/>
    </row>
    <row r="15" spans="1:14" x14ac:dyDescent="0.2">
      <c r="A15" s="325" t="s">
        <v>117</v>
      </c>
      <c r="B15" s="327" t="s">
        <v>797</v>
      </c>
      <c r="C15" s="730"/>
      <c r="D15" s="731"/>
      <c r="E15" s="731"/>
      <c r="F15" s="731"/>
      <c r="G15" s="262"/>
    </row>
    <row r="16" spans="1:14" x14ac:dyDescent="0.2">
      <c r="A16" s="325" t="s">
        <v>119</v>
      </c>
      <c r="B16" s="327" t="s">
        <v>798</v>
      </c>
      <c r="C16" s="730"/>
      <c r="D16" s="731"/>
      <c r="E16" s="731"/>
      <c r="F16" s="731"/>
      <c r="G16" s="262"/>
    </row>
    <row r="17" spans="1:14" x14ac:dyDescent="0.2">
      <c r="A17" s="325" t="s">
        <v>121</v>
      </c>
      <c r="B17" s="327" t="s">
        <v>799</v>
      </c>
      <c r="C17" s="730"/>
      <c r="D17" s="731"/>
      <c r="E17" s="731"/>
      <c r="F17" s="731"/>
      <c r="G17" s="262"/>
    </row>
    <row r="18" spans="1:14" ht="13.5" thickBot="1" x14ac:dyDescent="0.25">
      <c r="A18" s="325" t="s">
        <v>122</v>
      </c>
      <c r="B18" s="275" t="s">
        <v>800</v>
      </c>
      <c r="C18" s="730"/>
      <c r="D18" s="731"/>
      <c r="E18" s="731"/>
      <c r="F18" s="731"/>
      <c r="G18" s="262"/>
    </row>
    <row r="19" spans="1:14" ht="13.5" thickBot="1" x14ac:dyDescent="0.25">
      <c r="A19" s="314"/>
      <c r="B19" s="250" t="s">
        <v>111</v>
      </c>
      <c r="C19" s="250"/>
      <c r="D19" s="616">
        <f>SUM(D11:D18)</f>
        <v>0</v>
      </c>
      <c r="E19" s="616">
        <f>SUM(E11:E18)</f>
        <v>0</v>
      </c>
      <c r="F19" s="616">
        <f>SUM(F11:F18)</f>
        <v>0</v>
      </c>
      <c r="G19" s="262"/>
      <c r="L19" s="475"/>
      <c r="M19" s="475"/>
      <c r="N19" s="475"/>
    </row>
    <row r="20" spans="1:14" x14ac:dyDescent="0.2">
      <c r="A20" s="314"/>
      <c r="B20" s="246"/>
      <c r="C20" s="246"/>
      <c r="D20" s="611"/>
      <c r="E20" s="611"/>
      <c r="F20" s="611"/>
      <c r="G20" s="262"/>
    </row>
    <row r="21" spans="1:14" x14ac:dyDescent="0.2">
      <c r="A21" s="277" t="s">
        <v>24</v>
      </c>
      <c r="B21" s="614" t="s">
        <v>534</v>
      </c>
      <c r="C21" s="617" t="s">
        <v>801</v>
      </c>
      <c r="D21" s="725" t="s">
        <v>702</v>
      </c>
      <c r="E21" s="726" t="s">
        <v>703</v>
      </c>
      <c r="F21" s="726" t="s">
        <v>704</v>
      </c>
      <c r="G21" s="252"/>
    </row>
    <row r="22" spans="1:14" x14ac:dyDescent="0.2">
      <c r="A22" s="258" t="s">
        <v>55</v>
      </c>
      <c r="B22" s="483" t="s">
        <v>705</v>
      </c>
      <c r="C22" s="732"/>
      <c r="D22" s="618"/>
      <c r="E22" s="618"/>
      <c r="F22" s="619"/>
      <c r="G22" s="262"/>
    </row>
    <row r="23" spans="1:14" x14ac:dyDescent="0.2">
      <c r="A23" s="130" t="s">
        <v>56</v>
      </c>
      <c r="B23" s="92" t="s">
        <v>793</v>
      </c>
      <c r="C23" s="733">
        <v>0.18</v>
      </c>
      <c r="D23" s="734">
        <f>ROUND(D11*C23,0)</f>
        <v>0</v>
      </c>
      <c r="E23" s="734">
        <f>ROUND(E11*C23,0)</f>
        <v>0</v>
      </c>
      <c r="F23" s="734">
        <f>ROUND(F11*C23,0)</f>
        <v>0</v>
      </c>
      <c r="G23" s="262"/>
    </row>
    <row r="24" spans="1:14" x14ac:dyDescent="0.2">
      <c r="A24" s="325" t="s">
        <v>58</v>
      </c>
      <c r="B24" s="328" t="s">
        <v>794</v>
      </c>
      <c r="C24" s="735">
        <v>0.18</v>
      </c>
      <c r="D24" s="734">
        <f t="shared" ref="D24:D30" si="0">ROUND(D12*C24,0)</f>
        <v>0</v>
      </c>
      <c r="E24" s="734">
        <f t="shared" ref="E24:E30" si="1">ROUND(E12*C24,0)</f>
        <v>0</v>
      </c>
      <c r="F24" s="734">
        <f t="shared" ref="F24:F30" si="2">ROUND(F12*C24,0)</f>
        <v>0</v>
      </c>
      <c r="G24" s="262"/>
    </row>
    <row r="25" spans="1:14" x14ac:dyDescent="0.2">
      <c r="A25" s="325" t="s">
        <v>60</v>
      </c>
      <c r="B25" s="328" t="s">
        <v>795</v>
      </c>
      <c r="C25" s="735">
        <v>0.12</v>
      </c>
      <c r="D25" s="734">
        <f t="shared" si="0"/>
        <v>0</v>
      </c>
      <c r="E25" s="734">
        <f t="shared" si="1"/>
        <v>0</v>
      </c>
      <c r="F25" s="734">
        <f t="shared" si="2"/>
        <v>0</v>
      </c>
      <c r="G25" s="262"/>
    </row>
    <row r="26" spans="1:14" x14ac:dyDescent="0.2">
      <c r="A26" s="325" t="s">
        <v>62</v>
      </c>
      <c r="B26" s="328" t="s">
        <v>796</v>
      </c>
      <c r="C26" s="735">
        <v>0.15</v>
      </c>
      <c r="D26" s="734">
        <f t="shared" si="0"/>
        <v>0</v>
      </c>
      <c r="E26" s="734">
        <f t="shared" si="1"/>
        <v>0</v>
      </c>
      <c r="F26" s="734">
        <f t="shared" si="2"/>
        <v>0</v>
      </c>
      <c r="G26" s="262"/>
    </row>
    <row r="27" spans="1:14" x14ac:dyDescent="0.2">
      <c r="A27" s="325" t="s">
        <v>64</v>
      </c>
      <c r="B27" s="328" t="s">
        <v>797</v>
      </c>
      <c r="C27" s="735">
        <v>0.18</v>
      </c>
      <c r="D27" s="734">
        <f t="shared" si="0"/>
        <v>0</v>
      </c>
      <c r="E27" s="734">
        <f t="shared" si="1"/>
        <v>0</v>
      </c>
      <c r="F27" s="734">
        <f t="shared" si="2"/>
        <v>0</v>
      </c>
      <c r="G27" s="262"/>
    </row>
    <row r="28" spans="1:14" x14ac:dyDescent="0.2">
      <c r="A28" s="325" t="s">
        <v>66</v>
      </c>
      <c r="B28" s="328" t="s">
        <v>798</v>
      </c>
      <c r="C28" s="735">
        <v>0.15</v>
      </c>
      <c r="D28" s="734">
        <f t="shared" si="0"/>
        <v>0</v>
      </c>
      <c r="E28" s="734">
        <f t="shared" si="1"/>
        <v>0</v>
      </c>
      <c r="F28" s="734">
        <f t="shared" si="2"/>
        <v>0</v>
      </c>
      <c r="G28" s="262"/>
    </row>
    <row r="29" spans="1:14" x14ac:dyDescent="0.2">
      <c r="A29" s="325" t="s">
        <v>67</v>
      </c>
      <c r="B29" s="328" t="s">
        <v>799</v>
      </c>
      <c r="C29" s="735">
        <v>0.12</v>
      </c>
      <c r="D29" s="734">
        <f t="shared" si="0"/>
        <v>0</v>
      </c>
      <c r="E29" s="734">
        <f t="shared" si="1"/>
        <v>0</v>
      </c>
      <c r="F29" s="734">
        <f t="shared" si="2"/>
        <v>0</v>
      </c>
      <c r="G29" s="262"/>
    </row>
    <row r="30" spans="1:14" ht="13.5" thickBot="1" x14ac:dyDescent="0.25">
      <c r="A30" s="325" t="s">
        <v>330</v>
      </c>
      <c r="B30" s="730" t="s">
        <v>800</v>
      </c>
      <c r="C30" s="735">
        <v>0.12</v>
      </c>
      <c r="D30" s="734">
        <f t="shared" si="0"/>
        <v>0</v>
      </c>
      <c r="E30" s="734">
        <f t="shared" si="1"/>
        <v>0</v>
      </c>
      <c r="F30" s="734">
        <f t="shared" si="2"/>
        <v>0</v>
      </c>
      <c r="G30" s="262"/>
    </row>
    <row r="31" spans="1:14" ht="13.5" thickBot="1" x14ac:dyDescent="0.25">
      <c r="A31" s="314"/>
      <c r="B31" s="250" t="s">
        <v>111</v>
      </c>
      <c r="C31" s="250"/>
      <c r="D31" s="736">
        <f>IF(D23+D24+D25+D26+D27+D28+D29+D30 &lt; 0, 0, D23+D24+D25+D26+D27+D28+D29+D30)</f>
        <v>0</v>
      </c>
      <c r="E31" s="736">
        <f>IF(E23+E24+E25+E26+E27+E28+E29+E30 &lt; 0, 0, E23+E24+E25+E26+E27+E28+E29+E30)</f>
        <v>0</v>
      </c>
      <c r="F31" s="736">
        <f>IF(F23+F24+F25+F26+F27+F28+F29+F30 &lt; 0, 0, F23+F24+F25+F26+F27+F28+F29+F30)</f>
        <v>0</v>
      </c>
      <c r="G31" s="262"/>
      <c r="L31" s="475"/>
      <c r="M31" s="475"/>
      <c r="N31" s="475"/>
    </row>
    <row r="32" spans="1:14" x14ac:dyDescent="0.2">
      <c r="A32" s="314"/>
      <c r="B32" s="250"/>
      <c r="C32" s="246"/>
      <c r="D32" s="246"/>
      <c r="E32" s="246"/>
      <c r="F32" s="246"/>
      <c r="G32" s="262"/>
    </row>
    <row r="33" spans="1:7" x14ac:dyDescent="0.2">
      <c r="A33" s="277" t="s">
        <v>24</v>
      </c>
      <c r="B33" s="268" t="s">
        <v>534</v>
      </c>
      <c r="C33" s="614"/>
      <c r="D33" s="620" t="s">
        <v>705</v>
      </c>
      <c r="E33" s="598" t="s">
        <v>706</v>
      </c>
      <c r="F33" s="613"/>
      <c r="G33" s="252"/>
    </row>
    <row r="34" spans="1:7" x14ac:dyDescent="0.2">
      <c r="A34" s="276" t="s">
        <v>69</v>
      </c>
      <c r="B34" s="621" t="s">
        <v>802</v>
      </c>
      <c r="C34" s="730"/>
      <c r="D34" s="622" t="e">
        <f>SUM(D31:F31)/COUNTIF(D31:F31, "&gt; 0")</f>
        <v>#DIV/0!</v>
      </c>
      <c r="E34" s="622" t="e">
        <f>D34*12.5</f>
        <v>#DIV/0!</v>
      </c>
      <c r="F34" s="737"/>
      <c r="G34" s="738"/>
    </row>
    <row r="37" spans="1:7" x14ac:dyDescent="0.2">
      <c r="D37" s="739"/>
    </row>
  </sheetData>
  <sheetProtection password="C69C" sheet="1" objects="1" scenarios="1"/>
  <dataValidations count="2">
    <dataValidation type="custom" allowBlank="1" showInputMessage="1" showErrorMessage="1" errorTitle="BIA_Selected" error="BIA Not Selected" promptTitle="BIA_Selected?" prompt="Only input if BIA selected" sqref="D11">
      <formula1>OR(AND(BIA_YES_NO="YES",ISNUMBER(D11)),AND(BIA_YES_NO="NO",D11=""))</formula1>
    </dataValidation>
    <dataValidation type="list" allowBlank="1" showInputMessage="1" showErrorMessage="1" errorTitle="YES_NO" error="Input YES or NO" promptTitle="YES_NO" prompt="Input YES or NO" sqref="C7">
      <formula1>"YES,NO"</formula1>
    </dataValidation>
  </dataValidations>
  <pageMargins left="0.70866141732283472" right="0.70866141732283472" top="0.74803149606299213" bottom="0.74803149606299213" header="0.31496062992125984" footer="0.31496062992125984"/>
  <pageSetup paperSize="9" scale="91"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00B050"/>
  </sheetPr>
  <dimension ref="A1:N22"/>
  <sheetViews>
    <sheetView workbookViewId="0">
      <selection activeCell="D34" sqref="D34"/>
    </sheetView>
  </sheetViews>
  <sheetFormatPr defaultRowHeight="12.75" x14ac:dyDescent="0.2"/>
  <cols>
    <col min="1" max="1" width="7.5703125" customWidth="1"/>
    <col min="2" max="2" width="27.42578125" bestFit="1" customWidth="1"/>
    <col min="3" max="3" width="16.140625" customWidth="1"/>
    <col min="4" max="4" width="16" customWidth="1"/>
    <col min="5" max="5" width="16.85546875" customWidth="1"/>
    <col min="6" max="6" width="2.28515625" customWidth="1"/>
  </cols>
  <sheetData>
    <row r="1" spans="1:14" s="114" customFormat="1" x14ac:dyDescent="0.2">
      <c r="A1" s="820"/>
      <c r="B1" s="823"/>
      <c r="C1" s="823"/>
      <c r="D1" s="823"/>
      <c r="E1" s="823"/>
      <c r="F1" s="607"/>
      <c r="G1" s="854"/>
      <c r="N1" s="200">
        <v>1</v>
      </c>
    </row>
    <row r="2" spans="1:14" s="114" customFormat="1" x14ac:dyDescent="0.2">
      <c r="A2" s="855"/>
      <c r="B2" s="722" t="s">
        <v>862</v>
      </c>
      <c r="C2" s="437"/>
      <c r="D2" s="437"/>
      <c r="E2" s="437"/>
      <c r="F2" s="610"/>
    </row>
    <row r="3" spans="1:14" s="114" customFormat="1" x14ac:dyDescent="0.2">
      <c r="A3" s="824"/>
      <c r="B3" s="437"/>
      <c r="C3" s="437"/>
      <c r="D3" s="437"/>
      <c r="E3" s="437"/>
      <c r="F3" s="610"/>
    </row>
    <row r="4" spans="1:14" x14ac:dyDescent="0.2">
      <c r="A4" s="263" t="s">
        <v>903</v>
      </c>
      <c r="B4" s="250"/>
      <c r="C4" s="219"/>
      <c r="D4" s="219"/>
      <c r="E4" s="219"/>
      <c r="F4" s="307"/>
    </row>
    <row r="5" spans="1:14" x14ac:dyDescent="0.2">
      <c r="A5" s="263"/>
      <c r="B5" s="250"/>
      <c r="C5" s="219"/>
      <c r="D5" s="219"/>
      <c r="E5" s="219"/>
      <c r="F5" s="307"/>
    </row>
    <row r="6" spans="1:14" x14ac:dyDescent="0.2">
      <c r="A6" s="282" t="s">
        <v>24</v>
      </c>
      <c r="B6" s="312" t="s">
        <v>534</v>
      </c>
      <c r="C6" s="612" t="s">
        <v>904</v>
      </c>
      <c r="D6" s="219"/>
      <c r="E6" s="219"/>
      <c r="F6" s="307"/>
    </row>
    <row r="7" spans="1:14" x14ac:dyDescent="0.2">
      <c r="A7" s="277" t="s">
        <v>74</v>
      </c>
      <c r="B7" s="614" t="s">
        <v>905</v>
      </c>
      <c r="C7" s="731" t="s">
        <v>701</v>
      </c>
      <c r="D7" s="219"/>
      <c r="E7" s="219"/>
      <c r="F7" s="307"/>
    </row>
    <row r="8" spans="1:14" x14ac:dyDescent="0.2">
      <c r="A8" s="265"/>
      <c r="B8" s="219"/>
      <c r="C8" s="219"/>
      <c r="D8" s="219"/>
      <c r="E8" s="219"/>
      <c r="F8" s="307"/>
    </row>
    <row r="9" spans="1:14" x14ac:dyDescent="0.2">
      <c r="A9" s="277" t="s">
        <v>24</v>
      </c>
      <c r="B9" s="614" t="s">
        <v>534</v>
      </c>
      <c r="C9" s="617" t="s">
        <v>702</v>
      </c>
      <c r="D9" s="856" t="s">
        <v>703</v>
      </c>
      <c r="E9" s="856" t="s">
        <v>704</v>
      </c>
      <c r="F9" s="307"/>
    </row>
    <row r="10" spans="1:14" x14ac:dyDescent="0.2">
      <c r="A10" s="277" t="s">
        <v>79</v>
      </c>
      <c r="B10" s="614" t="s">
        <v>906</v>
      </c>
      <c r="C10" s="857"/>
      <c r="D10" s="858"/>
      <c r="E10" s="264"/>
      <c r="F10" s="307"/>
    </row>
    <row r="11" spans="1:14" x14ac:dyDescent="0.2">
      <c r="A11" s="284" t="s">
        <v>80</v>
      </c>
      <c r="B11" s="311" t="s">
        <v>325</v>
      </c>
      <c r="C11" s="731"/>
      <c r="D11" s="731"/>
      <c r="E11" s="731"/>
      <c r="F11" s="307"/>
    </row>
    <row r="12" spans="1:14" ht="13.5" thickBot="1" x14ac:dyDescent="0.25">
      <c r="A12" s="859" t="s">
        <v>81</v>
      </c>
      <c r="B12" s="456" t="s">
        <v>907</v>
      </c>
      <c r="C12" s="731"/>
      <c r="D12" s="731"/>
      <c r="E12" s="731"/>
      <c r="F12" s="307"/>
    </row>
    <row r="13" spans="1:14" ht="13.5" thickBot="1" x14ac:dyDescent="0.25">
      <c r="A13" s="265"/>
      <c r="B13" s="250" t="s">
        <v>111</v>
      </c>
      <c r="C13" s="616">
        <f>C11+C12</f>
        <v>0</v>
      </c>
      <c r="D13" s="616">
        <f>D11+D12</f>
        <v>0</v>
      </c>
      <c r="E13" s="616">
        <f>E11+E12</f>
        <v>0</v>
      </c>
      <c r="F13" s="307"/>
    </row>
    <row r="14" spans="1:14" x14ac:dyDescent="0.2">
      <c r="A14" s="265"/>
      <c r="B14" s="219"/>
      <c r="C14" s="219"/>
      <c r="D14" s="219"/>
      <c r="E14" s="219"/>
      <c r="F14" s="307"/>
    </row>
    <row r="15" spans="1:14" x14ac:dyDescent="0.2">
      <c r="A15" s="859" t="s">
        <v>24</v>
      </c>
      <c r="B15" s="456" t="s">
        <v>534</v>
      </c>
      <c r="C15" s="860" t="s">
        <v>904</v>
      </c>
      <c r="D15" s="219"/>
      <c r="E15" s="219"/>
      <c r="F15" s="307"/>
    </row>
    <row r="16" spans="1:14" x14ac:dyDescent="0.2">
      <c r="A16" s="258" t="s">
        <v>55</v>
      </c>
      <c r="B16" s="483" t="s">
        <v>908</v>
      </c>
      <c r="C16" s="861"/>
      <c r="D16" s="219"/>
      <c r="E16" s="219"/>
      <c r="F16" s="307"/>
    </row>
    <row r="17" spans="1:6" x14ac:dyDescent="0.2">
      <c r="A17" s="72" t="s">
        <v>56</v>
      </c>
      <c r="B17" s="853" t="s">
        <v>909</v>
      </c>
      <c r="C17" s="862">
        <f>IF(COUNTIF(C13:E13,"&gt;0")=0,0,SUMIF(C13:E13,"&gt;0")/COUNTIF(C13:E13,"&gt;0"))</f>
        <v>0</v>
      </c>
      <c r="D17" s="219"/>
      <c r="E17" s="219"/>
      <c r="F17" s="307"/>
    </row>
    <row r="18" spans="1:6" x14ac:dyDescent="0.2">
      <c r="A18" s="859" t="s">
        <v>58</v>
      </c>
      <c r="B18" s="456" t="s">
        <v>910</v>
      </c>
      <c r="C18" s="863">
        <v>0.15</v>
      </c>
      <c r="D18" s="219"/>
      <c r="E18" s="219"/>
      <c r="F18" s="307"/>
    </row>
    <row r="19" spans="1:6" x14ac:dyDescent="0.2">
      <c r="A19" s="265"/>
      <c r="B19" s="219"/>
      <c r="C19" s="219"/>
      <c r="D19" s="219"/>
      <c r="E19" s="219"/>
      <c r="F19" s="307"/>
    </row>
    <row r="20" spans="1:6" x14ac:dyDescent="0.2">
      <c r="A20" s="277" t="s">
        <v>24</v>
      </c>
      <c r="B20" s="268" t="s">
        <v>534</v>
      </c>
      <c r="C20" s="614"/>
      <c r="D20" s="620" t="s">
        <v>705</v>
      </c>
      <c r="E20" s="598" t="s">
        <v>706</v>
      </c>
      <c r="F20" s="307"/>
    </row>
    <row r="21" spans="1:6" x14ac:dyDescent="0.2">
      <c r="A21" s="276" t="s">
        <v>69</v>
      </c>
      <c r="B21" s="621" t="s">
        <v>911</v>
      </c>
      <c r="C21" s="456"/>
      <c r="D21" s="864">
        <f>ROUND(C17*C18,0)</f>
        <v>0</v>
      </c>
      <c r="E21" s="622">
        <f>(C17*0.15)*12.5</f>
        <v>0</v>
      </c>
      <c r="F21" s="307"/>
    </row>
    <row r="22" spans="1:6" ht="13.5" thickBot="1" x14ac:dyDescent="0.25">
      <c r="A22" s="865"/>
      <c r="B22" s="471"/>
      <c r="C22" s="866"/>
      <c r="D22" s="471"/>
      <c r="E22" s="471"/>
      <c r="F22" s="867"/>
    </row>
  </sheetData>
  <sheetProtection password="C69C" sheet="1" objects="1" scenarios="1"/>
  <dataValidations count="2">
    <dataValidation type="list" allowBlank="1" showInputMessage="1" showErrorMessage="1" errorTitle="YES_NO" error="Input YES or NO" promptTitle="YES_NO" prompt="Input YES or NO" sqref="C7">
      <formula1>"YES,NO"</formula1>
    </dataValidation>
    <dataValidation type="custom" allowBlank="1" showInputMessage="1" showErrorMessage="1" errorTitle="BIA_Selected" error="BIA Not Selected" promptTitle="BIA_Selected?" prompt="Only input if BIA selected" sqref="C11:E12">
      <formula1>OR(AND(BIA_YES_NO="YES",ISNUMBER(C11)),AND(BIA_YES_NO="NO",C11=""))</formula1>
    </dataValidation>
  </dataValidation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FF00"/>
    <pageSetUpPr fitToPage="1"/>
  </sheetPr>
  <dimension ref="A1:N25"/>
  <sheetViews>
    <sheetView workbookViewId="0">
      <selection activeCell="L37" sqref="L37"/>
    </sheetView>
  </sheetViews>
  <sheetFormatPr defaultRowHeight="12.75" x14ac:dyDescent="0.2"/>
  <cols>
    <col min="1" max="1" width="2.7109375" style="630" customWidth="1"/>
    <col min="2" max="2" width="4.85546875" style="630" bestFit="1" customWidth="1"/>
    <col min="3" max="3" width="16.140625" style="658" customWidth="1"/>
    <col min="4" max="4" width="28.7109375" style="658" customWidth="1"/>
    <col min="5" max="5" width="28.140625" style="658" bestFit="1" customWidth="1"/>
    <col min="6" max="6" width="18" style="658" bestFit="1" customWidth="1"/>
    <col min="7" max="7" width="3.42578125" style="630" customWidth="1"/>
    <col min="8" max="16384" width="9.140625" style="630"/>
  </cols>
  <sheetData>
    <row r="1" spans="1:14" s="623" customFormat="1" x14ac:dyDescent="0.2">
      <c r="A1" s="803"/>
      <c r="B1" s="804"/>
      <c r="C1" s="805" t="s">
        <v>764</v>
      </c>
      <c r="D1" s="905"/>
      <c r="E1" s="905"/>
      <c r="F1" s="721"/>
      <c r="G1" s="806"/>
      <c r="N1" s="624">
        <v>9</v>
      </c>
    </row>
    <row r="2" spans="1:14" s="623" customFormat="1" x14ac:dyDescent="0.2">
      <c r="A2" s="807"/>
      <c r="B2" s="608"/>
      <c r="C2" s="609"/>
      <c r="D2" s="609"/>
      <c r="E2" s="609"/>
      <c r="F2" s="609"/>
      <c r="G2" s="808"/>
    </row>
    <row r="3" spans="1:14" s="628" customFormat="1" x14ac:dyDescent="0.2">
      <c r="A3" s="263"/>
      <c r="B3" s="625"/>
      <c r="C3" s="626" t="s">
        <v>707</v>
      </c>
      <c r="D3" s="627"/>
      <c r="E3" s="627"/>
      <c r="F3" s="627"/>
      <c r="G3" s="809"/>
    </row>
    <row r="4" spans="1:14" x14ac:dyDescent="0.2">
      <c r="A4" s="314"/>
      <c r="B4" s="246"/>
      <c r="C4" s="629"/>
      <c r="D4" s="629"/>
      <c r="E4" s="629"/>
      <c r="F4" s="629"/>
      <c r="G4" s="315"/>
    </row>
    <row r="5" spans="1:14" x14ac:dyDescent="0.2">
      <c r="A5" s="314"/>
      <c r="B5" s="246"/>
      <c r="C5" s="629"/>
      <c r="D5" s="629"/>
      <c r="E5" s="629"/>
      <c r="F5" s="629"/>
      <c r="G5" s="315"/>
    </row>
    <row r="6" spans="1:14" x14ac:dyDescent="0.2">
      <c r="A6" s="314"/>
      <c r="B6" s="631"/>
      <c r="C6" s="631"/>
      <c r="D6" s="632"/>
      <c r="E6" s="20"/>
      <c r="F6" s="633" t="s">
        <v>708</v>
      </c>
      <c r="G6" s="315"/>
    </row>
    <row r="7" spans="1:14" s="639" customFormat="1" ht="12.75" customHeight="1" x14ac:dyDescent="0.2">
      <c r="A7" s="127"/>
      <c r="B7" s="634" t="s">
        <v>74</v>
      </c>
      <c r="C7" s="635" t="s">
        <v>709</v>
      </c>
      <c r="D7" s="636" t="s">
        <v>710</v>
      </c>
      <c r="E7" s="637" t="s">
        <v>711</v>
      </c>
      <c r="F7" s="638" t="s">
        <v>712</v>
      </c>
      <c r="G7" s="810"/>
    </row>
    <row r="8" spans="1:14" x14ac:dyDescent="0.2">
      <c r="A8" s="314"/>
      <c r="B8" s="335" t="s">
        <v>75</v>
      </c>
      <c r="C8" s="640" t="s">
        <v>713</v>
      </c>
      <c r="D8" s="641"/>
      <c r="E8" s="641"/>
      <c r="F8" s="642">
        <f>D8+E8</f>
        <v>0</v>
      </c>
      <c r="G8" s="315"/>
    </row>
    <row r="9" spans="1:14" x14ac:dyDescent="0.2">
      <c r="A9" s="314"/>
      <c r="B9" s="643" t="s">
        <v>76</v>
      </c>
      <c r="C9" s="644" t="s">
        <v>714</v>
      </c>
      <c r="D9" s="641"/>
      <c r="E9" s="641"/>
      <c r="F9" s="642">
        <f t="shared" ref="F9:F16" si="0">D9+E9</f>
        <v>0</v>
      </c>
      <c r="G9" s="315"/>
    </row>
    <row r="10" spans="1:14" x14ac:dyDescent="0.2">
      <c r="A10" s="314"/>
      <c r="B10" s="643" t="s">
        <v>77</v>
      </c>
      <c r="C10" s="644" t="s">
        <v>715</v>
      </c>
      <c r="D10" s="641"/>
      <c r="E10" s="641"/>
      <c r="F10" s="642">
        <f t="shared" si="0"/>
        <v>0</v>
      </c>
      <c r="G10" s="315"/>
    </row>
    <row r="11" spans="1:14" x14ac:dyDescent="0.2">
      <c r="A11" s="314"/>
      <c r="B11" s="643" t="s">
        <v>78</v>
      </c>
      <c r="C11" s="644" t="s">
        <v>716</v>
      </c>
      <c r="D11" s="641"/>
      <c r="E11" s="641"/>
      <c r="F11" s="642">
        <f t="shared" si="0"/>
        <v>0</v>
      </c>
      <c r="G11" s="315"/>
    </row>
    <row r="12" spans="1:14" x14ac:dyDescent="0.2">
      <c r="A12" s="314"/>
      <c r="B12" s="643" t="s">
        <v>100</v>
      </c>
      <c r="C12" s="644" t="s">
        <v>717</v>
      </c>
      <c r="D12" s="641"/>
      <c r="E12" s="641"/>
      <c r="F12" s="642">
        <f t="shared" si="0"/>
        <v>0</v>
      </c>
      <c r="G12" s="315"/>
    </row>
    <row r="13" spans="1:14" x14ac:dyDescent="0.2">
      <c r="A13" s="314"/>
      <c r="B13" s="643" t="s">
        <v>102</v>
      </c>
      <c r="C13" s="644" t="s">
        <v>718</v>
      </c>
      <c r="D13" s="641"/>
      <c r="E13" s="641"/>
      <c r="F13" s="642">
        <f t="shared" si="0"/>
        <v>0</v>
      </c>
      <c r="G13" s="315"/>
    </row>
    <row r="14" spans="1:14" x14ac:dyDescent="0.2">
      <c r="A14" s="314"/>
      <c r="B14" s="643" t="s">
        <v>104</v>
      </c>
      <c r="C14" s="644" t="s">
        <v>719</v>
      </c>
      <c r="D14" s="641"/>
      <c r="E14" s="641"/>
      <c r="F14" s="642">
        <f t="shared" si="0"/>
        <v>0</v>
      </c>
      <c r="G14" s="315"/>
    </row>
    <row r="15" spans="1:14" x14ac:dyDescent="0.2">
      <c r="A15" s="314"/>
      <c r="B15" s="643" t="s">
        <v>313</v>
      </c>
      <c r="C15" s="644" t="s">
        <v>720</v>
      </c>
      <c r="D15" s="641"/>
      <c r="E15" s="641"/>
      <c r="F15" s="642">
        <f t="shared" si="0"/>
        <v>0</v>
      </c>
      <c r="G15" s="315"/>
    </row>
    <row r="16" spans="1:14" x14ac:dyDescent="0.2">
      <c r="A16" s="314"/>
      <c r="B16" s="643" t="s">
        <v>476</v>
      </c>
      <c r="C16" s="644" t="s">
        <v>721</v>
      </c>
      <c r="D16" s="641"/>
      <c r="E16" s="641"/>
      <c r="F16" s="642">
        <f t="shared" si="0"/>
        <v>0</v>
      </c>
      <c r="G16" s="315"/>
    </row>
    <row r="17" spans="1:7" x14ac:dyDescent="0.2">
      <c r="A17" s="314"/>
      <c r="B17" s="643" t="s">
        <v>477</v>
      </c>
      <c r="C17" s="644" t="s">
        <v>722</v>
      </c>
      <c r="D17" s="645"/>
      <c r="E17" s="645"/>
      <c r="F17" s="642">
        <f>(F8+F9+F10+F11+F12+F13+F14+F16+F15)*-1</f>
        <v>0</v>
      </c>
      <c r="G17" s="315"/>
    </row>
    <row r="18" spans="1:7" s="647" customFormat="1" x14ac:dyDescent="0.2">
      <c r="A18" s="314"/>
      <c r="B18" s="250" t="s">
        <v>478</v>
      </c>
      <c r="C18" s="626" t="s">
        <v>723</v>
      </c>
      <c r="D18" s="646"/>
      <c r="E18" s="646"/>
      <c r="F18" s="642">
        <f>SUMIF(F8:F17,"&lt;0")*(-1)</f>
        <v>0</v>
      </c>
      <c r="G18" s="315"/>
    </row>
    <row r="19" spans="1:7" ht="13.5" thickBot="1" x14ac:dyDescent="0.25">
      <c r="A19" s="314"/>
      <c r="B19" s="246"/>
      <c r="C19" s="246"/>
      <c r="D19" s="645"/>
      <c r="E19" s="645"/>
      <c r="F19" s="645"/>
      <c r="G19" s="315"/>
    </row>
    <row r="20" spans="1:7" ht="16.5" thickBot="1" x14ac:dyDescent="0.3">
      <c r="A20" s="314"/>
      <c r="B20" s="648" t="s">
        <v>79</v>
      </c>
      <c r="C20" s="649" t="s">
        <v>19</v>
      </c>
      <c r="D20" s="641"/>
      <c r="E20" s="641"/>
      <c r="F20" s="650">
        <f>ABS(D20+E20)</f>
        <v>0</v>
      </c>
      <c r="G20" s="315"/>
    </row>
    <row r="21" spans="1:7" ht="13.5" thickBot="1" x14ac:dyDescent="0.25">
      <c r="A21" s="314"/>
      <c r="B21" s="246"/>
      <c r="C21" s="246"/>
      <c r="D21" s="246"/>
      <c r="E21" s="246"/>
      <c r="F21" s="246"/>
      <c r="G21" s="315"/>
    </row>
    <row r="22" spans="1:7" s="655" customFormat="1" ht="16.5" thickBot="1" x14ac:dyDescent="0.3">
      <c r="A22" s="811"/>
      <c r="B22" s="651" t="s">
        <v>55</v>
      </c>
      <c r="C22" s="652" t="s">
        <v>724</v>
      </c>
      <c r="D22" s="653"/>
      <c r="E22" s="653"/>
      <c r="F22" s="654">
        <f>(F18*0.08)+(F20*0.08)</f>
        <v>0</v>
      </c>
      <c r="G22" s="812"/>
    </row>
    <row r="23" spans="1:7" s="655" customFormat="1" ht="16.5" thickBot="1" x14ac:dyDescent="0.3">
      <c r="A23" s="811"/>
      <c r="B23" s="584"/>
      <c r="C23" s="656"/>
      <c r="D23" s="657"/>
      <c r="E23" s="657"/>
      <c r="F23" s="657"/>
      <c r="G23" s="812"/>
    </row>
    <row r="24" spans="1:7" s="655" customFormat="1" ht="16.5" thickBot="1" x14ac:dyDescent="0.3">
      <c r="A24" s="811"/>
      <c r="B24" s="651" t="s">
        <v>69</v>
      </c>
      <c r="C24" s="652" t="s">
        <v>725</v>
      </c>
      <c r="D24" s="653"/>
      <c r="E24" s="653"/>
      <c r="F24" s="654">
        <f>F22*12.5</f>
        <v>0</v>
      </c>
      <c r="G24" s="812"/>
    </row>
    <row r="25" spans="1:7" x14ac:dyDescent="0.2">
      <c r="A25" s="325"/>
      <c r="B25" s="327"/>
      <c r="C25" s="813"/>
      <c r="D25" s="813"/>
      <c r="E25" s="813"/>
      <c r="F25" s="813"/>
      <c r="G25" s="328"/>
    </row>
  </sheetData>
  <sheetProtection password="C69C" sheet="1" objects="1" scenarios="1"/>
  <mergeCells count="1">
    <mergeCell ref="D1:E1"/>
  </mergeCells>
  <dataValidations count="1">
    <dataValidation type="whole" allowBlank="1" showInputMessage="1" showErrorMessage="1" sqref="D8:E20">
      <formula1>-100000000</formula1>
      <formula2>100000000</formula2>
    </dataValidation>
  </dataValidations>
  <pageMargins left="0.70866141732283472" right="0.70866141732283472" top="0.74803149606299213" bottom="0.74803149606299213" header="0.31496062992125984" footer="0.31496062992125984"/>
  <pageSetup paperSize="9" scale="85"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FF00"/>
    <pageSetUpPr fitToPage="1"/>
  </sheetPr>
  <dimension ref="A1:N21"/>
  <sheetViews>
    <sheetView workbookViewId="0">
      <selection activeCell="I2" sqref="I2"/>
    </sheetView>
  </sheetViews>
  <sheetFormatPr defaultRowHeight="12.75" x14ac:dyDescent="0.2"/>
  <cols>
    <col min="1" max="1" width="2.7109375" style="630" customWidth="1"/>
    <col min="2" max="2" width="4.85546875" style="630" bestFit="1" customWidth="1"/>
    <col min="3" max="3" width="28.28515625" style="658" customWidth="1"/>
    <col min="4" max="4" width="14" style="658" customWidth="1"/>
    <col min="5" max="5" width="14.85546875" style="658" customWidth="1"/>
    <col min="6" max="6" width="16.28515625" style="658" customWidth="1"/>
    <col min="7" max="7" width="18.140625" style="658" customWidth="1"/>
    <col min="8" max="8" width="2.42578125" style="630" customWidth="1"/>
    <col min="9" max="16384" width="9.140625" style="630"/>
  </cols>
  <sheetData>
    <row r="1" spans="1:14" x14ac:dyDescent="0.2">
      <c r="A1" s="368"/>
      <c r="B1" s="312"/>
      <c r="C1" s="814" t="s">
        <v>764</v>
      </c>
      <c r="D1" s="905"/>
      <c r="E1" s="905"/>
      <c r="F1" s="815"/>
      <c r="G1" s="815"/>
      <c r="H1" s="369"/>
      <c r="N1" s="630">
        <v>1</v>
      </c>
    </row>
    <row r="2" spans="1:14" s="647" customFormat="1" x14ac:dyDescent="0.2">
      <c r="A2" s="314"/>
      <c r="B2" s="246"/>
      <c r="C2" s="611"/>
      <c r="D2" s="611"/>
      <c r="E2" s="611"/>
      <c r="F2" s="611"/>
      <c r="G2" s="611"/>
      <c r="H2" s="315"/>
    </row>
    <row r="3" spans="1:14" s="659" customFormat="1" x14ac:dyDescent="0.2">
      <c r="A3" s="263"/>
      <c r="B3" s="250"/>
      <c r="C3" s="626" t="s">
        <v>726</v>
      </c>
      <c r="D3" s="626"/>
      <c r="E3" s="627"/>
      <c r="F3" s="627"/>
      <c r="G3" s="627"/>
      <c r="H3" s="809"/>
    </row>
    <row r="4" spans="1:14" x14ac:dyDescent="0.2">
      <c r="A4" s="314"/>
      <c r="B4" s="246"/>
      <c r="C4" s="629"/>
      <c r="D4" s="611"/>
      <c r="E4" s="629"/>
      <c r="F4" s="629"/>
      <c r="G4" s="629"/>
      <c r="H4" s="315"/>
    </row>
    <row r="5" spans="1:14" x14ac:dyDescent="0.2">
      <c r="A5" s="314"/>
      <c r="B5" s="629"/>
      <c r="C5" s="629"/>
      <c r="D5" s="629"/>
      <c r="E5" s="629"/>
      <c r="F5" s="629"/>
      <c r="G5" s="629"/>
      <c r="H5" s="315"/>
    </row>
    <row r="6" spans="1:14" ht="12.75" customHeight="1" x14ac:dyDescent="0.2">
      <c r="A6" s="314"/>
      <c r="B6" s="908" t="s">
        <v>74</v>
      </c>
      <c r="C6" s="910" t="s">
        <v>727</v>
      </c>
      <c r="D6" s="913" t="s">
        <v>728</v>
      </c>
      <c r="E6" s="914"/>
      <c r="F6" s="914"/>
      <c r="G6" s="660" t="s">
        <v>729</v>
      </c>
      <c r="H6" s="315"/>
    </row>
    <row r="7" spans="1:14" ht="12.75" customHeight="1" x14ac:dyDescent="0.2">
      <c r="A7" s="314"/>
      <c r="B7" s="909"/>
      <c r="C7" s="911"/>
      <c r="D7" s="906" t="s">
        <v>730</v>
      </c>
      <c r="E7" s="906" t="s">
        <v>731</v>
      </c>
      <c r="F7" s="906" t="s">
        <v>732</v>
      </c>
      <c r="G7" s="906" t="s">
        <v>733</v>
      </c>
      <c r="H7" s="315"/>
    </row>
    <row r="8" spans="1:14" x14ac:dyDescent="0.2">
      <c r="A8" s="314"/>
      <c r="B8" s="909"/>
      <c r="C8" s="912"/>
      <c r="D8" s="907"/>
      <c r="E8" s="907"/>
      <c r="F8" s="907"/>
      <c r="G8" s="907"/>
      <c r="H8" s="315"/>
    </row>
    <row r="9" spans="1:14" x14ac:dyDescent="0.2">
      <c r="A9" s="314"/>
      <c r="B9" s="643" t="s">
        <v>75</v>
      </c>
      <c r="C9" s="644" t="s">
        <v>734</v>
      </c>
      <c r="D9" s="661"/>
      <c r="E9" s="661"/>
      <c r="F9" s="662">
        <f>D9-E9</f>
        <v>0</v>
      </c>
      <c r="G9" s="662">
        <f>15%*ABS(F9)+3%*(D9+E9)</f>
        <v>0</v>
      </c>
      <c r="H9" s="315"/>
    </row>
    <row r="10" spans="1:14" x14ac:dyDescent="0.2">
      <c r="A10" s="314"/>
      <c r="B10" s="643" t="s">
        <v>76</v>
      </c>
      <c r="C10" s="644" t="s">
        <v>735</v>
      </c>
      <c r="D10" s="661"/>
      <c r="E10" s="661"/>
      <c r="F10" s="662">
        <f>D10-E10</f>
        <v>0</v>
      </c>
      <c r="G10" s="662">
        <f>15%*ABS(F10)+3%*(D10+E10)</f>
        <v>0</v>
      </c>
      <c r="H10" s="315"/>
    </row>
    <row r="11" spans="1:14" x14ac:dyDescent="0.2">
      <c r="A11" s="314"/>
      <c r="B11" s="643" t="s">
        <v>77</v>
      </c>
      <c r="C11" s="644" t="s">
        <v>736</v>
      </c>
      <c r="D11" s="661"/>
      <c r="E11" s="661"/>
      <c r="F11" s="662">
        <f>D11-E11</f>
        <v>0</v>
      </c>
      <c r="G11" s="662">
        <f>15%*ABS(F11)+3%*(D11+E11)</f>
        <v>0</v>
      </c>
      <c r="H11" s="315"/>
    </row>
    <row r="12" spans="1:14" ht="13.5" thickBot="1" x14ac:dyDescent="0.25">
      <c r="A12" s="314"/>
      <c r="B12" s="643" t="s">
        <v>78</v>
      </c>
      <c r="C12" s="644" t="s">
        <v>737</v>
      </c>
      <c r="D12" s="661"/>
      <c r="E12" s="661"/>
      <c r="F12" s="662">
        <f>D12-E12</f>
        <v>0</v>
      </c>
      <c r="G12" s="662">
        <f>15%*ABS(F12)+3%*(D12+E12)</f>
        <v>0</v>
      </c>
      <c r="H12" s="315"/>
    </row>
    <row r="13" spans="1:14" s="628" customFormat="1" ht="13.5" thickBot="1" x14ac:dyDescent="0.25">
      <c r="A13" s="263"/>
      <c r="B13" s="246" t="s">
        <v>100</v>
      </c>
      <c r="C13" s="626" t="s">
        <v>23</v>
      </c>
      <c r="D13" s="663">
        <f>SUM(D9:D12)</f>
        <v>0</v>
      </c>
      <c r="E13" s="663">
        <f>SUM(E9:E12)</f>
        <v>0</v>
      </c>
      <c r="F13" s="663">
        <f>SUMIF(F9:F12,"&gt;0")-SUMIF(F9:F12,"&lt;0")</f>
        <v>0</v>
      </c>
      <c r="G13" s="663">
        <f>SUM(G9:G12)</f>
        <v>0</v>
      </c>
      <c r="H13" s="809"/>
    </row>
    <row r="14" spans="1:14" x14ac:dyDescent="0.2">
      <c r="A14" s="314"/>
      <c r="B14" s="246"/>
      <c r="C14" s="664"/>
      <c r="D14" s="629"/>
      <c r="E14" s="629"/>
      <c r="F14" s="629"/>
      <c r="G14" s="629"/>
      <c r="H14" s="315"/>
    </row>
    <row r="15" spans="1:14" ht="13.5" thickBot="1" x14ac:dyDescent="0.25">
      <c r="A15" s="314"/>
      <c r="B15" s="246"/>
      <c r="C15" s="664"/>
      <c r="D15" s="629"/>
      <c r="E15" s="629"/>
      <c r="F15" s="629"/>
      <c r="G15" s="629"/>
      <c r="H15" s="315"/>
    </row>
    <row r="16" spans="1:14" ht="16.5" thickBot="1" x14ac:dyDescent="0.3">
      <c r="A16" s="811"/>
      <c r="B16" s="651" t="s">
        <v>79</v>
      </c>
      <c r="C16" s="652" t="s">
        <v>725</v>
      </c>
      <c r="D16" s="653"/>
      <c r="E16" s="653"/>
      <c r="F16" s="653"/>
      <c r="G16" s="654">
        <f>G13*12.5</f>
        <v>0</v>
      </c>
      <c r="H16" s="315"/>
    </row>
    <row r="17" spans="1:8" ht="12.75" customHeight="1" x14ac:dyDescent="0.25">
      <c r="A17" s="816"/>
      <c r="B17" s="817"/>
      <c r="C17" s="818"/>
      <c r="D17" s="819"/>
      <c r="E17" s="819"/>
      <c r="F17" s="819"/>
      <c r="G17" s="819"/>
      <c r="H17" s="328"/>
    </row>
    <row r="18" spans="1:8" x14ac:dyDescent="0.2">
      <c r="H18" s="658"/>
    </row>
    <row r="19" spans="1:8" x14ac:dyDescent="0.2">
      <c r="H19" s="658"/>
    </row>
    <row r="20" spans="1:8" x14ac:dyDescent="0.2">
      <c r="H20" s="658"/>
    </row>
    <row r="21" spans="1:8" x14ac:dyDescent="0.2">
      <c r="H21" s="658"/>
    </row>
  </sheetData>
  <sheetProtection password="C69C" sheet="1" objects="1" scenarios="1"/>
  <mergeCells count="8">
    <mergeCell ref="D1:E1"/>
    <mergeCell ref="G7:G8"/>
    <mergeCell ref="B6:B8"/>
    <mergeCell ref="C6:C8"/>
    <mergeCell ref="D6:F6"/>
    <mergeCell ref="D7:D8"/>
    <mergeCell ref="E7:E8"/>
    <mergeCell ref="F7:F8"/>
  </mergeCells>
  <dataValidations count="1">
    <dataValidation type="whole" allowBlank="1" showInputMessage="1" showErrorMessage="1" sqref="D9:E12">
      <formula1>-100000000</formula1>
      <formula2>100000000</formula2>
    </dataValidation>
  </dataValidations>
  <pageMargins left="0.70866141732283472" right="0.70866141732283472" top="0.74803149606299213" bottom="0.74803149606299213" header="0.31496062992125984" footer="0.31496062992125984"/>
  <pageSetup paperSize="9" scale="86" orientation="portrait" r:id="rId1"/>
  <ignoredErrors>
    <ignoredError sqref="F13" formula="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7030A0"/>
    <pageSetUpPr fitToPage="1"/>
  </sheetPr>
  <dimension ref="A1:N39"/>
  <sheetViews>
    <sheetView workbookViewId="0">
      <selection activeCell="I2" sqref="I2"/>
    </sheetView>
  </sheetViews>
  <sheetFormatPr defaultRowHeight="12.75" x14ac:dyDescent="0.2"/>
  <cols>
    <col min="1" max="1" width="3" customWidth="1"/>
    <col min="2" max="2" width="5.7109375" bestFit="1" customWidth="1"/>
    <col min="3" max="3" width="30.85546875" customWidth="1"/>
    <col min="4" max="4" width="17.42578125" customWidth="1"/>
    <col min="5" max="5" width="11.7109375" style="573" customWidth="1"/>
    <col min="6" max="6" width="10.7109375" style="681" bestFit="1" customWidth="1"/>
    <col min="7" max="7" width="18.28515625" style="573" customWidth="1"/>
    <col min="8" max="8" width="18.28515625" customWidth="1"/>
    <col min="9" max="9" width="3.5703125" customWidth="1"/>
  </cols>
  <sheetData>
    <row r="1" spans="1:14" s="114" customFormat="1" x14ac:dyDescent="0.2">
      <c r="A1" s="820"/>
      <c r="B1" s="804"/>
      <c r="C1" s="917" t="s">
        <v>765</v>
      </c>
      <c r="D1" s="917"/>
      <c r="E1" s="821"/>
      <c r="F1" s="822"/>
      <c r="G1" s="821"/>
      <c r="H1" s="823"/>
      <c r="I1" s="607"/>
      <c r="N1" s="435">
        <v>9</v>
      </c>
    </row>
    <row r="2" spans="1:14" s="114" customFormat="1" x14ac:dyDescent="0.2">
      <c r="A2" s="824"/>
      <c r="B2" s="437"/>
      <c r="C2" s="437"/>
      <c r="D2" s="9"/>
      <c r="E2" s="537"/>
      <c r="F2" s="666"/>
      <c r="G2" s="665"/>
      <c r="H2" s="437"/>
      <c r="I2" s="610"/>
    </row>
    <row r="3" spans="1:14" x14ac:dyDescent="0.2">
      <c r="A3" s="265"/>
      <c r="B3" s="9"/>
      <c r="C3" s="9" t="s">
        <v>870</v>
      </c>
      <c r="D3" s="9"/>
      <c r="E3" s="537"/>
      <c r="F3" s="667"/>
      <c r="G3" s="537"/>
      <c r="H3" s="219"/>
      <c r="I3" s="307"/>
    </row>
    <row r="4" spans="1:14" x14ac:dyDescent="0.2">
      <c r="A4" s="265"/>
      <c r="B4" s="7"/>
      <c r="C4" s="7"/>
      <c r="D4" s="7"/>
      <c r="E4" s="537"/>
      <c r="F4" s="667"/>
      <c r="G4" s="537"/>
      <c r="H4" s="219"/>
      <c r="I4" s="307"/>
    </row>
    <row r="5" spans="1:14" x14ac:dyDescent="0.2">
      <c r="A5" s="265"/>
      <c r="B5" s="250"/>
      <c r="C5" s="219"/>
      <c r="D5" s="219"/>
      <c r="E5" s="550"/>
      <c r="F5" s="668"/>
      <c r="G5" s="550"/>
      <c r="H5" s="549"/>
      <c r="I5" s="307"/>
    </row>
    <row r="6" spans="1:14" x14ac:dyDescent="0.2">
      <c r="A6" s="265"/>
      <c r="B6" s="9"/>
      <c r="C6" s="9" t="s">
        <v>738</v>
      </c>
      <c r="D6" s="9"/>
      <c r="E6" s="537"/>
      <c r="F6" s="667"/>
      <c r="G6" s="537"/>
      <c r="H6" s="219"/>
      <c r="I6" s="307"/>
    </row>
    <row r="7" spans="1:14" x14ac:dyDescent="0.2">
      <c r="A7" s="265"/>
      <c r="B7" s="250"/>
      <c r="C7" s="219"/>
      <c r="D7" s="219"/>
      <c r="E7" s="550"/>
      <c r="F7" s="668"/>
      <c r="G7" s="550"/>
      <c r="H7" s="549"/>
      <c r="I7" s="307"/>
    </row>
    <row r="8" spans="1:14" ht="25.5" x14ac:dyDescent="0.2">
      <c r="A8" s="265"/>
      <c r="B8" s="38" t="s">
        <v>74</v>
      </c>
      <c r="C8" s="38" t="s">
        <v>739</v>
      </c>
      <c r="D8" s="38" t="s">
        <v>740</v>
      </c>
      <c r="E8" s="38" t="s">
        <v>741</v>
      </c>
      <c r="F8" s="669" t="s">
        <v>742</v>
      </c>
      <c r="G8" s="670" t="s">
        <v>743</v>
      </c>
      <c r="H8" s="38" t="s">
        <v>744</v>
      </c>
      <c r="I8" s="307"/>
    </row>
    <row r="9" spans="1:14" x14ac:dyDescent="0.2">
      <c r="A9" s="265"/>
      <c r="B9" s="558" t="s">
        <v>75</v>
      </c>
      <c r="C9" s="671"/>
      <c r="D9" s="672"/>
      <c r="E9" s="598" t="s">
        <v>745</v>
      </c>
      <c r="F9" s="673">
        <v>0.08</v>
      </c>
      <c r="G9" s="674"/>
      <c r="H9" s="622">
        <f>F9*G9</f>
        <v>0</v>
      </c>
      <c r="I9" s="307"/>
    </row>
    <row r="10" spans="1:14" x14ac:dyDescent="0.2">
      <c r="A10" s="265"/>
      <c r="B10" s="558" t="s">
        <v>76</v>
      </c>
      <c r="C10" s="671"/>
      <c r="D10" s="672"/>
      <c r="E10" s="598" t="s">
        <v>746</v>
      </c>
      <c r="F10" s="673">
        <v>0.5</v>
      </c>
      <c r="G10" s="674"/>
      <c r="H10" s="622">
        <f>F10*G10</f>
        <v>0</v>
      </c>
      <c r="I10" s="307"/>
    </row>
    <row r="11" spans="1:14" x14ac:dyDescent="0.2">
      <c r="A11" s="265"/>
      <c r="B11" s="558" t="s">
        <v>77</v>
      </c>
      <c r="C11" s="671"/>
      <c r="D11" s="672"/>
      <c r="E11" s="598" t="s">
        <v>747</v>
      </c>
      <c r="F11" s="673">
        <v>0.75</v>
      </c>
      <c r="G11" s="674"/>
      <c r="H11" s="622">
        <f>F11*G11</f>
        <v>0</v>
      </c>
      <c r="I11" s="307"/>
    </row>
    <row r="12" spans="1:14" x14ac:dyDescent="0.2">
      <c r="A12" s="265"/>
      <c r="B12" s="558" t="s">
        <v>78</v>
      </c>
      <c r="C12" s="671"/>
      <c r="D12" s="672"/>
      <c r="E12" s="598" t="s">
        <v>748</v>
      </c>
      <c r="F12" s="673">
        <v>1</v>
      </c>
      <c r="G12" s="674"/>
      <c r="H12" s="622">
        <f>F12*G12</f>
        <v>0</v>
      </c>
      <c r="I12" s="307"/>
    </row>
    <row r="13" spans="1:14" x14ac:dyDescent="0.2">
      <c r="A13" s="265"/>
      <c r="B13" s="219"/>
      <c r="C13" s="219"/>
      <c r="D13" s="219"/>
      <c r="E13" s="537"/>
      <c r="F13" s="668"/>
      <c r="G13" s="441"/>
      <c r="H13" s="613"/>
      <c r="I13" s="307"/>
    </row>
    <row r="14" spans="1:14" x14ac:dyDescent="0.2">
      <c r="A14" s="265"/>
      <c r="B14" s="219"/>
      <c r="C14" s="219"/>
      <c r="D14" s="219"/>
      <c r="E14" s="537"/>
      <c r="F14" s="667"/>
      <c r="G14" s="537"/>
      <c r="H14" s="219"/>
      <c r="I14" s="307"/>
    </row>
    <row r="15" spans="1:14" ht="25.5" x14ac:dyDescent="0.2">
      <c r="A15" s="265"/>
      <c r="B15" s="38" t="s">
        <v>79</v>
      </c>
      <c r="C15" s="38" t="s">
        <v>744</v>
      </c>
      <c r="D15" s="38" t="s">
        <v>749</v>
      </c>
      <c r="E15" s="537"/>
      <c r="F15" s="667"/>
      <c r="G15" s="537"/>
      <c r="H15" s="219"/>
      <c r="I15" s="307"/>
    </row>
    <row r="16" spans="1:14" x14ac:dyDescent="0.2">
      <c r="A16" s="265"/>
      <c r="B16" s="643" t="s">
        <v>80</v>
      </c>
      <c r="C16" s="675">
        <f>SUM(H9:H12)</f>
        <v>0</v>
      </c>
      <c r="D16" s="675">
        <f>C16*12.5</f>
        <v>0</v>
      </c>
      <c r="E16" s="537"/>
      <c r="F16" s="667"/>
      <c r="G16" s="537"/>
      <c r="H16" s="219"/>
      <c r="I16" s="307"/>
    </row>
    <row r="17" spans="1:9" x14ac:dyDescent="0.2">
      <c r="A17" s="265"/>
      <c r="B17" s="219"/>
      <c r="C17" s="219"/>
      <c r="D17" s="219"/>
      <c r="E17" s="537"/>
      <c r="F17" s="537"/>
      <c r="G17" s="537"/>
      <c r="H17" s="537"/>
      <c r="I17" s="307"/>
    </row>
    <row r="18" spans="1:9" x14ac:dyDescent="0.2">
      <c r="A18" s="265"/>
      <c r="B18" s="219"/>
      <c r="C18" s="219"/>
      <c r="D18" s="219"/>
      <c r="E18" s="537"/>
      <c r="F18" s="667"/>
      <c r="G18" s="537"/>
      <c r="H18" s="219"/>
      <c r="I18" s="307"/>
    </row>
    <row r="19" spans="1:9" x14ac:dyDescent="0.2">
      <c r="A19" s="265"/>
      <c r="B19" s="219"/>
      <c r="C19" s="219"/>
      <c r="D19" s="537"/>
      <c r="E19" s="667"/>
      <c r="F19" s="537"/>
      <c r="G19" s="537"/>
      <c r="H19" s="219"/>
      <c r="I19" s="307"/>
    </row>
    <row r="20" spans="1:9" x14ac:dyDescent="0.2">
      <c r="A20" s="265"/>
      <c r="B20" s="9"/>
      <c r="C20" s="9" t="s">
        <v>750</v>
      </c>
      <c r="D20" s="537"/>
      <c r="E20" s="667"/>
      <c r="F20" s="537"/>
      <c r="G20" s="537"/>
      <c r="H20" s="219"/>
      <c r="I20" s="307"/>
    </row>
    <row r="21" spans="1:9" x14ac:dyDescent="0.2">
      <c r="A21" s="265"/>
      <c r="B21" s="250"/>
      <c r="C21" s="219"/>
      <c r="D21" s="219"/>
      <c r="E21" s="550"/>
      <c r="F21" s="549"/>
      <c r="G21" s="537"/>
      <c r="H21" s="219"/>
      <c r="I21" s="307"/>
    </row>
    <row r="22" spans="1:9" ht="38.25" x14ac:dyDescent="0.2">
      <c r="A22" s="265"/>
      <c r="B22" s="506" t="s">
        <v>55</v>
      </c>
      <c r="C22" s="506" t="s">
        <v>739</v>
      </c>
      <c r="D22" s="506" t="s">
        <v>751</v>
      </c>
      <c r="E22" s="506" t="s">
        <v>752</v>
      </c>
      <c r="F22" s="506" t="s">
        <v>753</v>
      </c>
      <c r="G22" s="219"/>
      <c r="H22" s="219"/>
      <c r="I22" s="307"/>
    </row>
    <row r="23" spans="1:9" x14ac:dyDescent="0.2">
      <c r="A23" s="265"/>
      <c r="B23" s="506" t="s">
        <v>56</v>
      </c>
      <c r="C23" s="506" t="s">
        <v>754</v>
      </c>
      <c r="D23" s="676"/>
      <c r="E23" s="676"/>
      <c r="F23" s="676"/>
      <c r="G23" s="219"/>
      <c r="H23" s="219"/>
      <c r="I23" s="307"/>
    </row>
    <row r="24" spans="1:9" x14ac:dyDescent="0.2">
      <c r="A24" s="265"/>
      <c r="B24" s="558" t="s">
        <v>755</v>
      </c>
      <c r="C24" s="671"/>
      <c r="D24" s="672"/>
      <c r="E24" s="677">
        <v>0</v>
      </c>
      <c r="F24" s="622">
        <f>D24*E24</f>
        <v>0</v>
      </c>
      <c r="G24" s="219"/>
      <c r="H24" s="219"/>
      <c r="I24" s="307"/>
    </row>
    <row r="25" spans="1:9" x14ac:dyDescent="0.2">
      <c r="A25" s="265"/>
      <c r="B25" s="558" t="s">
        <v>756</v>
      </c>
      <c r="C25" s="671"/>
      <c r="D25" s="672"/>
      <c r="E25" s="677">
        <v>0.2</v>
      </c>
      <c r="F25" s="622">
        <f>D25*E25</f>
        <v>0</v>
      </c>
      <c r="G25" s="219"/>
      <c r="H25" s="219"/>
      <c r="I25" s="307"/>
    </row>
    <row r="26" spans="1:9" x14ac:dyDescent="0.2">
      <c r="A26" s="265"/>
      <c r="B26" s="558" t="s">
        <v>757</v>
      </c>
      <c r="C26" s="671"/>
      <c r="D26" s="672"/>
      <c r="E26" s="677">
        <v>0.5</v>
      </c>
      <c r="F26" s="622">
        <f>D26*E26</f>
        <v>0</v>
      </c>
      <c r="G26" s="219"/>
      <c r="H26" s="219"/>
      <c r="I26" s="307"/>
    </row>
    <row r="27" spans="1:9" x14ac:dyDescent="0.2">
      <c r="A27" s="265"/>
      <c r="B27" s="558" t="s">
        <v>758</v>
      </c>
      <c r="C27" s="671"/>
      <c r="D27" s="672"/>
      <c r="E27" s="677">
        <v>1</v>
      </c>
      <c r="F27" s="622">
        <f>D27*E27</f>
        <v>0</v>
      </c>
      <c r="G27" s="219"/>
      <c r="H27" s="219"/>
      <c r="I27" s="307"/>
    </row>
    <row r="28" spans="1:9" x14ac:dyDescent="0.2">
      <c r="A28" s="265"/>
      <c r="B28" s="558" t="s">
        <v>759</v>
      </c>
      <c r="C28" s="671"/>
      <c r="D28" s="672"/>
      <c r="E28" s="677">
        <v>1.5</v>
      </c>
      <c r="F28" s="622">
        <f>D28*E28</f>
        <v>0</v>
      </c>
      <c r="G28" s="219"/>
      <c r="H28" s="219"/>
      <c r="I28" s="307"/>
    </row>
    <row r="29" spans="1:9" x14ac:dyDescent="0.2">
      <c r="A29" s="265"/>
      <c r="B29" s="506" t="s">
        <v>58</v>
      </c>
      <c r="C29" s="578" t="s">
        <v>760</v>
      </c>
      <c r="D29" s="678"/>
      <c r="E29" s="676"/>
      <c r="F29" s="676"/>
      <c r="G29" s="219"/>
      <c r="H29" s="219"/>
      <c r="I29" s="307"/>
    </row>
    <row r="30" spans="1:9" x14ac:dyDescent="0.2">
      <c r="A30" s="265"/>
      <c r="B30" s="643" t="s">
        <v>761</v>
      </c>
      <c r="C30" s="671"/>
      <c r="D30" s="672"/>
      <c r="E30" s="677">
        <v>12.5</v>
      </c>
      <c r="F30" s="622">
        <f>D30*12.5</f>
        <v>0</v>
      </c>
      <c r="G30" s="219"/>
      <c r="H30" s="219"/>
      <c r="I30" s="307"/>
    </row>
    <row r="31" spans="1:9" x14ac:dyDescent="0.2">
      <c r="A31" s="265"/>
      <c r="B31" s="219"/>
      <c r="C31" s="219"/>
      <c r="D31" s="219"/>
      <c r="E31" s="537"/>
      <c r="F31" s="667"/>
      <c r="G31" s="537"/>
      <c r="H31" s="219"/>
      <c r="I31" s="307"/>
    </row>
    <row r="32" spans="1:9" x14ac:dyDescent="0.2">
      <c r="A32" s="265"/>
      <c r="B32" s="219"/>
      <c r="C32" s="219"/>
      <c r="D32" s="537"/>
      <c r="E32" s="667"/>
      <c r="F32" s="537"/>
      <c r="G32" s="219"/>
      <c r="H32" s="219"/>
      <c r="I32" s="307"/>
    </row>
    <row r="33" spans="1:9" ht="15.75" x14ac:dyDescent="0.25">
      <c r="A33" s="265"/>
      <c r="B33" s="915" t="s">
        <v>69</v>
      </c>
      <c r="C33" s="38" t="s">
        <v>749</v>
      </c>
      <c r="D33" s="679"/>
      <c r="E33" s="679"/>
      <c r="F33" s="537"/>
      <c r="G33" s="219"/>
      <c r="H33" s="219"/>
      <c r="I33" s="307"/>
    </row>
    <row r="34" spans="1:9" x14ac:dyDescent="0.2">
      <c r="A34" s="265"/>
      <c r="B34" s="916"/>
      <c r="C34" s="675">
        <f>SUM(F24:F30)</f>
        <v>0</v>
      </c>
      <c r="D34" s="537"/>
      <c r="E34" s="667"/>
      <c r="F34" s="537"/>
      <c r="G34" s="219"/>
      <c r="H34" s="219"/>
      <c r="I34" s="307"/>
    </row>
    <row r="35" spans="1:9" x14ac:dyDescent="0.2">
      <c r="A35" s="265"/>
      <c r="B35" s="219"/>
      <c r="C35" s="219"/>
      <c r="D35" s="537"/>
      <c r="E35" s="667"/>
      <c r="F35" s="537"/>
      <c r="G35" s="219"/>
      <c r="H35" s="219"/>
      <c r="I35" s="307"/>
    </row>
    <row r="36" spans="1:9" x14ac:dyDescent="0.2">
      <c r="A36" s="265"/>
      <c r="B36" s="219"/>
      <c r="C36" s="9" t="s">
        <v>762</v>
      </c>
      <c r="D36" s="537"/>
      <c r="E36" s="667"/>
      <c r="F36" s="537"/>
      <c r="G36" s="219"/>
      <c r="H36" s="219"/>
      <c r="I36" s="307"/>
    </row>
    <row r="37" spans="1:9" x14ac:dyDescent="0.2">
      <c r="A37" s="265"/>
      <c r="B37" s="219"/>
      <c r="C37" s="219"/>
      <c r="D37" s="219"/>
      <c r="E37" s="537"/>
      <c r="F37" s="667"/>
      <c r="G37" s="537"/>
      <c r="H37" s="219"/>
      <c r="I37" s="307"/>
    </row>
    <row r="38" spans="1:9" x14ac:dyDescent="0.2">
      <c r="A38" s="265"/>
      <c r="B38" s="680" t="s">
        <v>235</v>
      </c>
      <c r="C38" s="680" t="s">
        <v>749</v>
      </c>
      <c r="D38" s="675">
        <f>D16+C34</f>
        <v>0</v>
      </c>
      <c r="E38" s="537"/>
      <c r="F38" s="667"/>
      <c r="G38" s="537"/>
      <c r="H38" s="219"/>
      <c r="I38" s="307"/>
    </row>
    <row r="39" spans="1:9" x14ac:dyDescent="0.2">
      <c r="A39" s="284"/>
      <c r="B39" s="310"/>
      <c r="C39" s="310"/>
      <c r="D39" s="310"/>
      <c r="E39" s="825"/>
      <c r="F39" s="826"/>
      <c r="G39" s="825"/>
      <c r="H39" s="310"/>
      <c r="I39" s="311"/>
    </row>
  </sheetData>
  <sheetProtection password="C69C" sheet="1" objects="1" scenarios="1"/>
  <mergeCells count="2">
    <mergeCell ref="B33:B34"/>
    <mergeCell ref="C1:D1"/>
  </mergeCells>
  <conditionalFormatting sqref="G9:G12 E9:E12 E24:E28 E30">
    <cfRule type="expression" dxfId="0" priority="1" stopIfTrue="1">
      <formula>$E9="FD"</formula>
    </cfRule>
  </conditionalFormatting>
  <dataValidations count="2">
    <dataValidation type="list" allowBlank="1" showInputMessage="1" showErrorMessage="1" sqref="E9:E12">
      <formula1>days</formula1>
    </dataValidation>
    <dataValidation type="whole" allowBlank="1" showInputMessage="1" showErrorMessage="1" sqref="C9:D12 G9:G12 C24:D30">
      <formula1>-100000000</formula1>
      <formula2>100000000</formula2>
    </dataValidation>
  </dataValidations>
  <pageMargins left="0.70866141732283472" right="0.70866141732283472" top="0.74803149606299213" bottom="0.74803149606299213" header="0.31496062992125984" footer="0.31496062992125984"/>
  <pageSetup paperSize="9" scale="74" orientation="portrait"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rgb="FFC00000"/>
    <pageSetUpPr fitToPage="1"/>
  </sheetPr>
  <dimension ref="A1:N59"/>
  <sheetViews>
    <sheetView workbookViewId="0">
      <selection activeCell="J22" sqref="J22"/>
    </sheetView>
  </sheetViews>
  <sheetFormatPr defaultRowHeight="12.75" x14ac:dyDescent="0.2"/>
  <cols>
    <col min="4" max="4" width="55.42578125" bestFit="1" customWidth="1"/>
    <col min="6" max="6" width="15" customWidth="1"/>
    <col min="7" max="7" width="13.42578125" customWidth="1"/>
    <col min="8" max="8" width="4.42578125" customWidth="1"/>
    <col min="9" max="9" width="15.42578125" customWidth="1"/>
  </cols>
  <sheetData>
    <row r="1" spans="1:14" s="114" customFormat="1" x14ac:dyDescent="0.2">
      <c r="A1" s="360" t="s">
        <v>490</v>
      </c>
      <c r="B1" s="110"/>
      <c r="C1" s="110"/>
      <c r="D1" s="111"/>
      <c r="E1" s="110"/>
      <c r="F1" s="112"/>
      <c r="G1" s="112"/>
      <c r="H1" s="113"/>
      <c r="N1" s="114">
        <v>1</v>
      </c>
    </row>
    <row r="2" spans="1:14" s="114" customFormat="1" x14ac:dyDescent="0.2">
      <c r="A2" s="120"/>
      <c r="B2" s="115"/>
      <c r="C2" s="115"/>
      <c r="D2" s="116"/>
      <c r="E2" s="115"/>
      <c r="F2" s="117"/>
      <c r="G2" s="117"/>
      <c r="H2" s="118"/>
    </row>
    <row r="3" spans="1:14" s="114" customFormat="1" x14ac:dyDescent="0.2">
      <c r="A3" s="119"/>
      <c r="B3" s="115"/>
      <c r="C3" s="115"/>
      <c r="D3" s="116"/>
      <c r="E3" s="115"/>
      <c r="F3" s="117"/>
      <c r="G3" s="117"/>
      <c r="H3" s="118"/>
    </row>
    <row r="4" spans="1:14" ht="15.75" x14ac:dyDescent="0.25">
      <c r="A4" s="33"/>
      <c r="B4" s="34"/>
      <c r="C4" s="34"/>
      <c r="D4" s="35" t="s">
        <v>84</v>
      </c>
      <c r="E4" s="35"/>
      <c r="F4" s="103" t="s">
        <v>924</v>
      </c>
      <c r="G4" s="36"/>
      <c r="H4" s="41"/>
    </row>
    <row r="5" spans="1:14" x14ac:dyDescent="0.2">
      <c r="A5" s="13"/>
      <c r="B5" s="9"/>
      <c r="C5" s="9"/>
      <c r="D5" s="42"/>
      <c r="E5" s="43"/>
      <c r="F5" s="44"/>
      <c r="G5" s="44"/>
      <c r="H5" s="45"/>
    </row>
    <row r="6" spans="1:14" ht="25.5" x14ac:dyDescent="0.25">
      <c r="A6" s="17"/>
      <c r="B6" s="37"/>
      <c r="C6" s="20" t="s">
        <v>74</v>
      </c>
      <c r="D6" s="46" t="s">
        <v>85</v>
      </c>
      <c r="E6" s="47"/>
      <c r="F6" s="38" t="s">
        <v>50</v>
      </c>
      <c r="G6" s="38" t="s">
        <v>86</v>
      </c>
      <c r="H6" s="48"/>
    </row>
    <row r="7" spans="1:14" ht="15" x14ac:dyDescent="0.2">
      <c r="A7" s="17"/>
      <c r="B7" s="40"/>
      <c r="C7" s="16" t="s">
        <v>75</v>
      </c>
      <c r="D7" s="49" t="s">
        <v>87</v>
      </c>
      <c r="E7" s="50"/>
      <c r="F7" s="94"/>
      <c r="G7" s="51"/>
      <c r="H7" s="48"/>
    </row>
    <row r="8" spans="1:14" ht="15" x14ac:dyDescent="0.2">
      <c r="A8" s="17"/>
      <c r="B8" s="40"/>
      <c r="C8" s="25" t="s">
        <v>76</v>
      </c>
      <c r="D8" s="52" t="s">
        <v>88</v>
      </c>
      <c r="E8" s="53"/>
      <c r="F8" s="95"/>
      <c r="G8" s="54"/>
      <c r="H8" s="48"/>
    </row>
    <row r="9" spans="1:14" ht="15" x14ac:dyDescent="0.2">
      <c r="A9" s="17"/>
      <c r="B9" s="40"/>
      <c r="C9" s="25" t="s">
        <v>77</v>
      </c>
      <c r="D9" s="55" t="s">
        <v>89</v>
      </c>
      <c r="E9" s="56"/>
      <c r="F9" s="57"/>
      <c r="G9" s="58"/>
      <c r="H9" s="48"/>
    </row>
    <row r="10" spans="1:14" ht="15" x14ac:dyDescent="0.2">
      <c r="A10" s="17"/>
      <c r="B10" s="40"/>
      <c r="C10" s="16" t="s">
        <v>90</v>
      </c>
      <c r="D10" s="59" t="s">
        <v>91</v>
      </c>
      <c r="E10" s="50"/>
      <c r="F10" s="60"/>
      <c r="G10" s="94"/>
      <c r="H10" s="48"/>
    </row>
    <row r="11" spans="1:14" x14ac:dyDescent="0.2">
      <c r="A11" s="17"/>
      <c r="B11" s="40"/>
      <c r="C11" s="25" t="s">
        <v>92</v>
      </c>
      <c r="D11" s="61" t="s">
        <v>93</v>
      </c>
      <c r="E11" s="56"/>
      <c r="F11" s="54"/>
      <c r="G11" s="96"/>
      <c r="H11" s="62"/>
    </row>
    <row r="12" spans="1:14" ht="15" x14ac:dyDescent="0.2">
      <c r="A12" s="17"/>
      <c r="B12" s="40"/>
      <c r="C12" s="25" t="s">
        <v>94</v>
      </c>
      <c r="D12" s="61" t="s">
        <v>95</v>
      </c>
      <c r="E12" s="56"/>
      <c r="F12" s="54"/>
      <c r="G12" s="96"/>
      <c r="H12" s="48"/>
    </row>
    <row r="13" spans="1:14" ht="15" x14ac:dyDescent="0.2">
      <c r="A13" s="17"/>
      <c r="B13" s="40"/>
      <c r="C13" s="25" t="s">
        <v>96</v>
      </c>
      <c r="D13" s="61" t="s">
        <v>97</v>
      </c>
      <c r="E13" s="63"/>
      <c r="F13" s="54"/>
      <c r="G13" s="96"/>
      <c r="H13" s="48"/>
    </row>
    <row r="14" spans="1:14" ht="15" x14ac:dyDescent="0.2">
      <c r="A14" s="17"/>
      <c r="B14" s="40"/>
      <c r="C14" s="25"/>
      <c r="D14" s="64" t="s">
        <v>98</v>
      </c>
      <c r="E14" s="63"/>
      <c r="F14" s="65">
        <f>SUM(G10:G13)</f>
        <v>0</v>
      </c>
      <c r="G14" s="54"/>
      <c r="H14" s="48"/>
    </row>
    <row r="15" spans="1:14" ht="15" x14ac:dyDescent="0.2">
      <c r="A15" s="17"/>
      <c r="B15" s="40"/>
      <c r="C15" s="25" t="s">
        <v>78</v>
      </c>
      <c r="D15" s="52" t="s">
        <v>99</v>
      </c>
      <c r="E15" s="63"/>
      <c r="F15" s="102"/>
      <c r="G15" s="54"/>
      <c r="H15" s="48"/>
    </row>
    <row r="16" spans="1:14" ht="15" x14ac:dyDescent="0.2">
      <c r="A16" s="17"/>
      <c r="B16" s="40"/>
      <c r="C16" s="25" t="s">
        <v>100</v>
      </c>
      <c r="D16" s="52" t="s">
        <v>101</v>
      </c>
      <c r="E16" s="63"/>
      <c r="F16" s="95"/>
      <c r="G16" s="54"/>
      <c r="H16" s="48"/>
    </row>
    <row r="17" spans="1:8" ht="15" x14ac:dyDescent="0.2">
      <c r="A17" s="17"/>
      <c r="B17" s="40"/>
      <c r="C17" s="25" t="s">
        <v>102</v>
      </c>
      <c r="D17" s="66" t="s">
        <v>103</v>
      </c>
      <c r="E17" s="67"/>
      <c r="F17" s="65">
        <f>F7+F8+F14+F15+F16</f>
        <v>0</v>
      </c>
      <c r="G17" s="68"/>
      <c r="H17" s="48"/>
    </row>
    <row r="18" spans="1:8" x14ac:dyDescent="0.2">
      <c r="A18" s="17"/>
      <c r="B18" s="40"/>
      <c r="C18" s="25" t="s">
        <v>104</v>
      </c>
      <c r="D18" s="52" t="s">
        <v>105</v>
      </c>
      <c r="E18" s="63"/>
      <c r="F18" s="57"/>
      <c r="G18" s="58"/>
      <c r="H18" s="62"/>
    </row>
    <row r="19" spans="1:8" x14ac:dyDescent="0.2">
      <c r="A19" s="17"/>
      <c r="B19" s="40"/>
      <c r="C19" s="16" t="s">
        <v>106</v>
      </c>
      <c r="D19" s="59" t="s">
        <v>107</v>
      </c>
      <c r="E19" s="69"/>
      <c r="F19" s="60"/>
      <c r="G19" s="70">
        <f>Assets!F72</f>
        <v>0</v>
      </c>
      <c r="H19" s="62"/>
    </row>
    <row r="20" spans="1:8" x14ac:dyDescent="0.2">
      <c r="A20" s="17"/>
      <c r="B20" s="40"/>
      <c r="C20" s="16" t="s">
        <v>108</v>
      </c>
      <c r="D20" s="59" t="s">
        <v>109</v>
      </c>
      <c r="E20" s="69"/>
      <c r="F20" s="71"/>
      <c r="G20" s="97"/>
      <c r="H20" s="62"/>
    </row>
    <row r="21" spans="1:8" ht="13.5" thickBot="1" x14ac:dyDescent="0.25">
      <c r="A21" s="17"/>
      <c r="B21" s="72"/>
      <c r="C21" s="16"/>
      <c r="D21" s="39" t="s">
        <v>110</v>
      </c>
      <c r="E21" s="69"/>
      <c r="F21" s="73">
        <f>G19+G20</f>
        <v>0</v>
      </c>
      <c r="G21" s="74"/>
      <c r="H21" s="62"/>
    </row>
    <row r="22" spans="1:8" ht="16.5" thickBot="1" x14ac:dyDescent="0.3">
      <c r="A22" s="17"/>
      <c r="B22" s="7"/>
      <c r="C22" s="9"/>
      <c r="D22" s="75" t="s">
        <v>495</v>
      </c>
      <c r="E22" s="76"/>
      <c r="F22" s="77">
        <f>F17-F21</f>
        <v>0</v>
      </c>
      <c r="G22" s="78"/>
      <c r="H22" s="62"/>
    </row>
    <row r="23" spans="1:8" ht="15.75" x14ac:dyDescent="0.25">
      <c r="A23" s="17"/>
      <c r="B23" s="7"/>
      <c r="C23" s="7"/>
      <c r="D23" s="75"/>
      <c r="E23" s="76"/>
      <c r="F23" s="79"/>
      <c r="G23" s="80"/>
      <c r="H23" s="62"/>
    </row>
    <row r="24" spans="1:8" ht="25.5" x14ac:dyDescent="0.25">
      <c r="A24" s="17"/>
      <c r="B24" s="37"/>
      <c r="C24" s="20" t="s">
        <v>79</v>
      </c>
      <c r="D24" s="46" t="s">
        <v>112</v>
      </c>
      <c r="E24" s="47"/>
      <c r="F24" s="38" t="s">
        <v>50</v>
      </c>
      <c r="G24" s="38" t="s">
        <v>86</v>
      </c>
      <c r="H24" s="48"/>
    </row>
    <row r="25" spans="1:8" ht="15" x14ac:dyDescent="0.2">
      <c r="A25" s="17"/>
      <c r="B25" s="40"/>
      <c r="C25" s="25" t="s">
        <v>80</v>
      </c>
      <c r="D25" s="52" t="s">
        <v>113</v>
      </c>
      <c r="E25" s="53"/>
      <c r="F25" s="95"/>
      <c r="G25" s="54"/>
      <c r="H25" s="48"/>
    </row>
    <row r="26" spans="1:8" ht="15" x14ac:dyDescent="0.2">
      <c r="A26" s="17"/>
      <c r="B26" s="40"/>
      <c r="C26" s="25" t="s">
        <v>81</v>
      </c>
      <c r="D26" s="52" t="s">
        <v>114</v>
      </c>
      <c r="E26" s="53"/>
      <c r="F26" s="95"/>
      <c r="G26" s="54"/>
      <c r="H26" s="48"/>
    </row>
    <row r="27" spans="1:8" ht="15" x14ac:dyDescent="0.2">
      <c r="A27" s="17"/>
      <c r="B27" s="40"/>
      <c r="C27" s="25" t="s">
        <v>54</v>
      </c>
      <c r="D27" s="52" t="s">
        <v>115</v>
      </c>
      <c r="E27" s="789"/>
      <c r="F27" s="95"/>
      <c r="G27" s="54"/>
      <c r="H27" s="48"/>
    </row>
    <row r="28" spans="1:8" ht="15" x14ac:dyDescent="0.2">
      <c r="A28" s="17"/>
      <c r="B28" s="40"/>
      <c r="C28" s="25" t="s">
        <v>82</v>
      </c>
      <c r="D28" s="52" t="s">
        <v>116</v>
      </c>
      <c r="E28" s="53"/>
      <c r="F28" s="95"/>
      <c r="G28" s="54"/>
      <c r="H28" s="48"/>
    </row>
    <row r="29" spans="1:8" ht="15" x14ac:dyDescent="0.2">
      <c r="A29" s="17"/>
      <c r="B29" s="40"/>
      <c r="C29" s="25" t="s">
        <v>117</v>
      </c>
      <c r="D29" s="52" t="s">
        <v>118</v>
      </c>
      <c r="E29" s="53"/>
      <c r="F29" s="95"/>
      <c r="G29" s="54"/>
      <c r="H29" s="48"/>
    </row>
    <row r="30" spans="1:8" ht="15" x14ac:dyDescent="0.2">
      <c r="A30" s="17"/>
      <c r="B30" s="40"/>
      <c r="C30" s="25" t="s">
        <v>119</v>
      </c>
      <c r="D30" s="52" t="s">
        <v>120</v>
      </c>
      <c r="E30" s="53"/>
      <c r="F30" s="95"/>
      <c r="G30" s="54"/>
      <c r="H30" s="48"/>
    </row>
    <row r="31" spans="1:8" ht="15" x14ac:dyDescent="0.2">
      <c r="A31" s="17"/>
      <c r="B31" s="40"/>
      <c r="C31" s="25" t="s">
        <v>121</v>
      </c>
      <c r="D31" s="66" t="s">
        <v>23</v>
      </c>
      <c r="E31" s="67"/>
      <c r="F31" s="65">
        <f>SUM(F25:F30)</f>
        <v>0</v>
      </c>
      <c r="G31" s="68"/>
      <c r="H31" s="48"/>
    </row>
    <row r="32" spans="1:8" x14ac:dyDescent="0.2">
      <c r="A32" s="17"/>
      <c r="B32" s="40"/>
      <c r="C32" s="25" t="s">
        <v>122</v>
      </c>
      <c r="D32" s="52" t="s">
        <v>105</v>
      </c>
      <c r="E32" s="63"/>
      <c r="F32" s="57"/>
      <c r="G32" s="58"/>
      <c r="H32" s="62"/>
    </row>
    <row r="33" spans="1:9" x14ac:dyDescent="0.2">
      <c r="A33" s="17"/>
      <c r="B33" s="40"/>
      <c r="C33" s="16" t="s">
        <v>123</v>
      </c>
      <c r="D33" s="59" t="s">
        <v>124</v>
      </c>
      <c r="E33" s="69"/>
      <c r="F33" s="60"/>
      <c r="G33" s="379">
        <f>IF(F27 &gt;'SAC Summary'!$E$40, F27 - 'SAC Summary'!$E$40, 0)</f>
        <v>0</v>
      </c>
      <c r="H33" s="62"/>
      <c r="I33" s="108"/>
    </row>
    <row r="34" spans="1:9" x14ac:dyDescent="0.2">
      <c r="A34" s="17"/>
      <c r="B34" s="40"/>
      <c r="C34" s="16" t="s">
        <v>125</v>
      </c>
      <c r="D34" s="59" t="s">
        <v>126</v>
      </c>
      <c r="E34" s="69"/>
      <c r="F34" s="54"/>
      <c r="G34" s="96"/>
      <c r="H34" s="62"/>
    </row>
    <row r="35" spans="1:9" x14ac:dyDescent="0.2">
      <c r="A35" s="17"/>
      <c r="B35" s="40"/>
      <c r="C35" s="16" t="s">
        <v>127</v>
      </c>
      <c r="D35" s="59" t="s">
        <v>128</v>
      </c>
      <c r="E35" s="69"/>
      <c r="F35" s="54"/>
      <c r="G35" s="81">
        <f>MAX(0,F29-G34-(F22/2))</f>
        <v>0</v>
      </c>
      <c r="H35" s="62"/>
    </row>
    <row r="36" spans="1:9" x14ac:dyDescent="0.2">
      <c r="A36" s="17"/>
      <c r="B36" s="40"/>
      <c r="C36" s="16" t="s">
        <v>129</v>
      </c>
      <c r="D36" s="59" t="s">
        <v>130</v>
      </c>
      <c r="E36" s="69"/>
      <c r="F36" s="54"/>
      <c r="G36" s="81">
        <f>MAX(0,(F31-(G33+G34+G35))-F22)</f>
        <v>0</v>
      </c>
      <c r="H36" s="62"/>
    </row>
    <row r="37" spans="1:9" ht="13.5" thickBot="1" x14ac:dyDescent="0.25">
      <c r="A37" s="17"/>
      <c r="B37" s="72"/>
      <c r="C37" s="16"/>
      <c r="D37" s="39" t="s">
        <v>110</v>
      </c>
      <c r="E37" s="69"/>
      <c r="F37" s="73">
        <f>SUM(G33:G36)</f>
        <v>0</v>
      </c>
      <c r="G37" s="74"/>
      <c r="H37" s="62"/>
    </row>
    <row r="38" spans="1:9" ht="16.5" thickBot="1" x14ac:dyDescent="0.3">
      <c r="A38" s="17"/>
      <c r="B38" s="7"/>
      <c r="C38" s="9"/>
      <c r="D38" s="75" t="s">
        <v>496</v>
      </c>
      <c r="E38" s="76"/>
      <c r="F38" s="104">
        <f>F31-F37</f>
        <v>0</v>
      </c>
      <c r="G38" s="78"/>
      <c r="H38" s="62"/>
    </row>
    <row r="39" spans="1:9" ht="15.75" x14ac:dyDescent="0.25">
      <c r="A39" s="17"/>
      <c r="B39" s="7"/>
      <c r="C39" s="7"/>
      <c r="D39" s="75"/>
      <c r="E39" s="82"/>
      <c r="F39" s="79"/>
      <c r="G39" s="80"/>
      <c r="H39" s="62"/>
    </row>
    <row r="40" spans="1:9" ht="15.75" x14ac:dyDescent="0.25">
      <c r="A40" s="17"/>
      <c r="B40" s="37"/>
      <c r="C40" s="20" t="s">
        <v>55</v>
      </c>
      <c r="D40" s="46" t="s">
        <v>131</v>
      </c>
      <c r="E40" s="47"/>
      <c r="F40" s="38" t="s">
        <v>50</v>
      </c>
      <c r="G40" s="80"/>
      <c r="H40" s="48"/>
    </row>
    <row r="41" spans="1:9" ht="15" x14ac:dyDescent="0.2">
      <c r="A41" s="17"/>
      <c r="B41" s="40"/>
      <c r="C41" s="16" t="s">
        <v>56</v>
      </c>
      <c r="D41" s="16" t="s">
        <v>132</v>
      </c>
      <c r="E41" s="50"/>
      <c r="F41" s="83">
        <f>Assets!F55</f>
        <v>0</v>
      </c>
      <c r="G41" s="80"/>
      <c r="H41" s="48"/>
    </row>
    <row r="42" spans="1:9" ht="15" x14ac:dyDescent="0.2">
      <c r="A42" s="17"/>
      <c r="B42" s="40"/>
      <c r="C42" s="16" t="s">
        <v>58</v>
      </c>
      <c r="D42" s="92" t="s">
        <v>206</v>
      </c>
      <c r="E42" s="53"/>
      <c r="F42" s="83">
        <f>Assets!F44</f>
        <v>0</v>
      </c>
      <c r="G42" s="80"/>
      <c r="H42" s="48"/>
    </row>
    <row r="43" spans="1:9" ht="15" x14ac:dyDescent="0.2">
      <c r="A43" s="17"/>
      <c r="B43" s="40"/>
      <c r="C43" s="16" t="s">
        <v>60</v>
      </c>
      <c r="D43" s="93" t="s">
        <v>207</v>
      </c>
      <c r="E43" s="53"/>
      <c r="F43" s="83">
        <f>Assets!F30+Assets!F56</f>
        <v>0</v>
      </c>
      <c r="G43" s="80"/>
      <c r="H43" s="48"/>
    </row>
    <row r="44" spans="1:9" ht="15" x14ac:dyDescent="0.2">
      <c r="A44" s="17"/>
      <c r="B44" s="40"/>
      <c r="C44" s="16" t="s">
        <v>62</v>
      </c>
      <c r="D44" s="16" t="s">
        <v>133</v>
      </c>
      <c r="E44" s="53"/>
      <c r="F44" s="83">
        <f>Assets!F32+Assets!F58</f>
        <v>0</v>
      </c>
      <c r="G44" s="80"/>
      <c r="H44" s="48"/>
    </row>
    <row r="45" spans="1:9" ht="15" x14ac:dyDescent="0.2">
      <c r="A45" s="17"/>
      <c r="B45" s="40"/>
      <c r="C45" s="16" t="s">
        <v>64</v>
      </c>
      <c r="D45" s="16" t="s">
        <v>134</v>
      </c>
      <c r="E45" s="53"/>
      <c r="F45" s="380">
        <f>SUM('Off Balance Sheet'!$D$26:$H$26)+('Off Balance Sheet'!$D$43:$H$43)</f>
        <v>0</v>
      </c>
      <c r="G45" s="80"/>
      <c r="H45" s="48"/>
    </row>
    <row r="46" spans="1:9" ht="15" x14ac:dyDescent="0.2">
      <c r="A46" s="17"/>
      <c r="B46" s="40"/>
      <c r="C46" s="16" t="s">
        <v>66</v>
      </c>
      <c r="D46" s="52" t="s">
        <v>135</v>
      </c>
      <c r="E46" s="53"/>
      <c r="F46" s="98"/>
      <c r="G46" s="80"/>
      <c r="H46" s="48"/>
    </row>
    <row r="47" spans="1:9" ht="15.75" thickBot="1" x14ac:dyDescent="0.25">
      <c r="A47" s="17"/>
      <c r="B47" s="72"/>
      <c r="C47" s="16" t="s">
        <v>67</v>
      </c>
      <c r="D47" s="52" t="s">
        <v>6</v>
      </c>
      <c r="E47" s="53"/>
      <c r="F47" s="98"/>
      <c r="G47" s="80"/>
      <c r="H47" s="48"/>
    </row>
    <row r="48" spans="1:9" ht="16.5" thickBot="1" x14ac:dyDescent="0.3">
      <c r="A48" s="17"/>
      <c r="B48" s="7"/>
      <c r="C48" s="7"/>
      <c r="D48" s="75" t="s">
        <v>497</v>
      </c>
      <c r="E48" s="76"/>
      <c r="F48" s="77">
        <f>SUM(F41:F47)</f>
        <v>0</v>
      </c>
      <c r="G48" s="80"/>
      <c r="H48" s="62"/>
    </row>
    <row r="49" spans="1:8" ht="15.75" x14ac:dyDescent="0.25">
      <c r="A49" s="17"/>
      <c r="B49" s="7"/>
      <c r="C49" s="7"/>
      <c r="D49" s="75"/>
      <c r="E49" s="76"/>
      <c r="F49" s="79"/>
      <c r="G49" s="84"/>
      <c r="H49" s="62"/>
    </row>
    <row r="50" spans="1:8" ht="25.5" x14ac:dyDescent="0.25">
      <c r="A50" s="17"/>
      <c r="B50" s="37"/>
      <c r="C50" s="20" t="s">
        <v>69</v>
      </c>
      <c r="D50" s="46" t="s">
        <v>136</v>
      </c>
      <c r="E50" s="85"/>
      <c r="F50" s="38" t="s">
        <v>50</v>
      </c>
      <c r="G50" s="38" t="s">
        <v>86</v>
      </c>
      <c r="H50" s="48"/>
    </row>
    <row r="51" spans="1:8" ht="15" x14ac:dyDescent="0.2">
      <c r="A51" s="17"/>
      <c r="B51" s="40"/>
      <c r="C51" s="25" t="s">
        <v>137</v>
      </c>
      <c r="D51" s="61" t="s">
        <v>85</v>
      </c>
      <c r="E51" s="85"/>
      <c r="F51" s="86"/>
      <c r="G51" s="65">
        <f>F22</f>
        <v>0</v>
      </c>
      <c r="H51" s="48"/>
    </row>
    <row r="52" spans="1:8" ht="15" x14ac:dyDescent="0.2">
      <c r="A52" s="17"/>
      <c r="B52" s="40"/>
      <c r="C52" s="16" t="s">
        <v>138</v>
      </c>
      <c r="D52" s="61" t="s">
        <v>139</v>
      </c>
      <c r="E52" s="85"/>
      <c r="F52" s="86"/>
      <c r="G52" s="65">
        <f>IF(F48 &gt; F38, F48-G55, F48/2)</f>
        <v>0</v>
      </c>
      <c r="H52" s="48"/>
    </row>
    <row r="53" spans="1:8" ht="15" x14ac:dyDescent="0.2">
      <c r="A53" s="17"/>
      <c r="B53" s="40"/>
      <c r="C53" s="25" t="s">
        <v>70</v>
      </c>
      <c r="D53" s="52" t="s">
        <v>140</v>
      </c>
      <c r="E53" s="85"/>
      <c r="F53" s="87">
        <f>G51-G52</f>
        <v>0</v>
      </c>
      <c r="G53" s="54"/>
      <c r="H53" s="48"/>
    </row>
    <row r="54" spans="1:8" ht="15" x14ac:dyDescent="0.2">
      <c r="A54" s="17"/>
      <c r="B54" s="40"/>
      <c r="C54" s="16" t="s">
        <v>141</v>
      </c>
      <c r="D54" s="61" t="s">
        <v>112</v>
      </c>
      <c r="E54" s="85"/>
      <c r="F54" s="86"/>
      <c r="G54" s="65">
        <f>F38</f>
        <v>0</v>
      </c>
      <c r="H54" s="48"/>
    </row>
    <row r="55" spans="1:8" ht="15" x14ac:dyDescent="0.2">
      <c r="A55" s="17"/>
      <c r="B55" s="40"/>
      <c r="C55" s="25" t="s">
        <v>142</v>
      </c>
      <c r="D55" s="61" t="s">
        <v>139</v>
      </c>
      <c r="E55" s="85"/>
      <c r="F55" s="86"/>
      <c r="G55" s="65">
        <f>IF(F48 &lt; F38, F48/2, F38/2)</f>
        <v>0</v>
      </c>
      <c r="H55" s="48"/>
    </row>
    <row r="56" spans="1:8" ht="15.75" thickBot="1" x14ac:dyDescent="0.25">
      <c r="A56" s="17"/>
      <c r="B56" s="72"/>
      <c r="C56" s="25" t="s">
        <v>71</v>
      </c>
      <c r="D56" s="52" t="s">
        <v>143</v>
      </c>
      <c r="E56" s="85"/>
      <c r="F56" s="87">
        <f>G54-G55</f>
        <v>0</v>
      </c>
      <c r="G56" s="54"/>
      <c r="H56" s="48"/>
    </row>
    <row r="57" spans="1:8" ht="16.5" thickBot="1" x14ac:dyDescent="0.3">
      <c r="A57" s="17"/>
      <c r="B57" s="7"/>
      <c r="C57" s="7"/>
      <c r="D57" s="75" t="s">
        <v>83</v>
      </c>
      <c r="E57" s="76"/>
      <c r="F57" s="77">
        <f>F53+F56</f>
        <v>0</v>
      </c>
      <c r="G57" s="78"/>
      <c r="H57" s="62"/>
    </row>
    <row r="58" spans="1:8" x14ac:dyDescent="0.2">
      <c r="A58" s="17"/>
      <c r="B58" s="7"/>
      <c r="C58" s="7"/>
      <c r="D58" s="88"/>
      <c r="E58" s="82"/>
      <c r="F58" s="80"/>
      <c r="G58" s="80"/>
      <c r="H58" s="62"/>
    </row>
    <row r="59" spans="1:8" ht="13.5" thickBot="1" x14ac:dyDescent="0.25">
      <c r="A59" s="6"/>
      <c r="B59" s="4"/>
      <c r="C59" s="4"/>
      <c r="D59" s="89"/>
      <c r="E59" s="4"/>
      <c r="F59" s="90"/>
      <c r="G59" s="90"/>
      <c r="H59" s="91"/>
    </row>
  </sheetData>
  <dataConsolidate/>
  <phoneticPr fontId="4" type="noConversion"/>
  <dataValidations count="1">
    <dataValidation type="whole" allowBlank="1" showInputMessage="1" showErrorMessage="1" sqref="F7:G20 F25:G34 F46:F47">
      <formula1>-100000000</formula1>
      <formula2>100000000</formula2>
    </dataValidation>
  </dataValidations>
  <pageMargins left="0.74803149606299213" right="0.74803149606299213" top="0.98425196850393704" bottom="0.98425196850393704" header="0.51181102362204722" footer="0.51181102362204722"/>
  <pageSetup paperSize="9" scale="70" orientation="portrait" r:id="rId1"/>
  <headerFooter alignWithMargins="0"/>
  <legacy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C00000"/>
    <pageSetUpPr fitToPage="1"/>
  </sheetPr>
  <dimension ref="A1:G502"/>
  <sheetViews>
    <sheetView topLeftCell="A34" zoomScaleNormal="100" zoomScaleSheetLayoutView="100" workbookViewId="0">
      <selection activeCell="I2" sqref="I2"/>
    </sheetView>
  </sheetViews>
  <sheetFormatPr defaultRowHeight="12.75" x14ac:dyDescent="0.2"/>
  <cols>
    <col min="1" max="1" width="2.28515625" style="1" customWidth="1"/>
    <col min="2" max="2" width="10" style="3" customWidth="1"/>
    <col min="3" max="3" width="66.42578125" style="1" customWidth="1"/>
    <col min="4" max="6" width="14.140625" style="2" customWidth="1"/>
    <col min="7" max="16384" width="9.140625" style="1"/>
  </cols>
  <sheetData>
    <row r="1" spans="1:7" ht="16.350000000000001" customHeight="1" x14ac:dyDescent="0.2">
      <c r="A1" s="30"/>
      <c r="B1" s="361" t="s">
        <v>491</v>
      </c>
      <c r="C1" s="28"/>
      <c r="D1" s="29"/>
      <c r="E1" s="29"/>
      <c r="F1" s="29"/>
    </row>
    <row r="2" spans="1:7" ht="16.350000000000001" customHeight="1" x14ac:dyDescent="0.25">
      <c r="A2" s="13"/>
      <c r="B2" s="9" t="s">
        <v>144</v>
      </c>
      <c r="C2" s="9"/>
      <c r="D2" s="123" t="str">
        <f>IF(Assets!$F$75=(Liabilities!$E$49+(Capital!$F$17+Capital!$F$31)),"","DOES NOT BALANCE")</f>
        <v/>
      </c>
      <c r="E2" s="12"/>
      <c r="F2" s="12"/>
      <c r="G2" s="31"/>
    </row>
    <row r="3" spans="1:7" ht="3.95" customHeight="1" x14ac:dyDescent="0.2">
      <c r="A3" s="17"/>
      <c r="B3" s="7"/>
      <c r="C3" s="7"/>
      <c r="D3" s="122"/>
      <c r="E3" s="12"/>
      <c r="F3" s="12"/>
    </row>
    <row r="4" spans="1:7" x14ac:dyDescent="0.2">
      <c r="A4" s="27"/>
      <c r="B4" s="26" t="s">
        <v>145</v>
      </c>
      <c r="C4" s="26" t="s">
        <v>24</v>
      </c>
      <c r="D4" s="773" t="s">
        <v>25</v>
      </c>
      <c r="E4" s="773" t="s">
        <v>26</v>
      </c>
      <c r="F4" s="773" t="s">
        <v>23</v>
      </c>
    </row>
    <row r="5" spans="1:7" x14ac:dyDescent="0.2">
      <c r="A5" s="21"/>
      <c r="B5" s="20" t="s">
        <v>146</v>
      </c>
      <c r="C5" s="20" t="s">
        <v>22</v>
      </c>
      <c r="D5" s="19"/>
      <c r="E5" s="19"/>
      <c r="F5" s="18"/>
    </row>
    <row r="6" spans="1:7" x14ac:dyDescent="0.2">
      <c r="A6" s="17"/>
      <c r="B6" s="16" t="s">
        <v>147</v>
      </c>
      <c r="C6" s="16" t="s">
        <v>21</v>
      </c>
      <c r="D6" s="99"/>
      <c r="E6" s="99"/>
      <c r="F6" s="15">
        <f>D6+E6</f>
        <v>0</v>
      </c>
    </row>
    <row r="7" spans="1:7" x14ac:dyDescent="0.2">
      <c r="A7" s="17"/>
      <c r="B7" s="16" t="s">
        <v>148</v>
      </c>
      <c r="C7" s="25" t="s">
        <v>20</v>
      </c>
      <c r="D7" s="100"/>
      <c r="E7" s="100"/>
      <c r="F7" s="15">
        <f>D7+E7</f>
        <v>0</v>
      </c>
    </row>
    <row r="8" spans="1:7" ht="13.5" thickBot="1" x14ac:dyDescent="0.25">
      <c r="A8" s="24"/>
      <c r="B8" s="16" t="s">
        <v>149</v>
      </c>
      <c r="C8" s="16" t="s">
        <v>19</v>
      </c>
      <c r="D8" s="101"/>
      <c r="E8" s="101"/>
      <c r="F8" s="15">
        <f>D8+E8</f>
        <v>0</v>
      </c>
    </row>
    <row r="9" spans="1:7" s="23" customFormat="1" ht="20.25" customHeight="1" thickBot="1" x14ac:dyDescent="0.25">
      <c r="A9" s="11"/>
      <c r="B9" s="10" t="s">
        <v>197</v>
      </c>
      <c r="C9" s="10" t="s">
        <v>1</v>
      </c>
      <c r="D9" s="14">
        <f>SUM(D6:D8)</f>
        <v>0</v>
      </c>
      <c r="E9" s="14">
        <f>SUM(E6:E8)</f>
        <v>0</v>
      </c>
      <c r="F9" s="14">
        <f>SUM(F6:F8)</f>
        <v>0</v>
      </c>
    </row>
    <row r="10" spans="1:7" ht="16.350000000000001" customHeight="1" x14ac:dyDescent="0.2">
      <c r="A10" s="21"/>
      <c r="B10" s="20" t="s">
        <v>150</v>
      </c>
      <c r="C10" s="20" t="s">
        <v>18</v>
      </c>
      <c r="D10" s="19"/>
      <c r="E10" s="19"/>
      <c r="F10" s="18"/>
    </row>
    <row r="11" spans="1:7" x14ac:dyDescent="0.2">
      <c r="A11" s="17"/>
      <c r="B11" s="16" t="s">
        <v>151</v>
      </c>
      <c r="C11" s="16" t="s">
        <v>17</v>
      </c>
      <c r="D11" s="99"/>
      <c r="E11" s="99"/>
      <c r="F11" s="15">
        <f>D11+E11</f>
        <v>0</v>
      </c>
    </row>
    <row r="12" spans="1:7" x14ac:dyDescent="0.2">
      <c r="A12" s="17"/>
      <c r="B12" s="16" t="s">
        <v>152</v>
      </c>
      <c r="C12" s="16" t="s">
        <v>28</v>
      </c>
      <c r="D12" s="100"/>
      <c r="E12" s="100"/>
      <c r="F12" s="15">
        <f>D12+E12</f>
        <v>0</v>
      </c>
    </row>
    <row r="13" spans="1:7" ht="13.5" thickBot="1" x14ac:dyDescent="0.25">
      <c r="A13" s="17"/>
      <c r="B13" s="16" t="s">
        <v>153</v>
      </c>
      <c r="C13" s="16" t="s">
        <v>27</v>
      </c>
      <c r="D13" s="101"/>
      <c r="E13" s="101"/>
      <c r="F13" s="15">
        <f>D13+E13</f>
        <v>0</v>
      </c>
    </row>
    <row r="14" spans="1:7" ht="16.5" customHeight="1" thickBot="1" x14ac:dyDescent="0.25">
      <c r="A14" s="11"/>
      <c r="B14" s="10" t="s">
        <v>198</v>
      </c>
      <c r="C14" s="10" t="s">
        <v>1</v>
      </c>
      <c r="D14" s="14">
        <f>SUM(D11:D13)</f>
        <v>0</v>
      </c>
      <c r="E14" s="14">
        <f>SUM(E11:E13)</f>
        <v>0</v>
      </c>
      <c r="F14" s="14">
        <f>SUM(F11:F13)</f>
        <v>0</v>
      </c>
    </row>
    <row r="15" spans="1:7" ht="16.350000000000001" customHeight="1" x14ac:dyDescent="0.2">
      <c r="A15" s="21"/>
      <c r="B15" s="20" t="s">
        <v>208</v>
      </c>
      <c r="C15" s="20" t="s">
        <v>16</v>
      </c>
      <c r="D15" s="19"/>
      <c r="E15" s="19"/>
      <c r="F15" s="18"/>
    </row>
    <row r="16" spans="1:7" x14ac:dyDescent="0.2">
      <c r="A16" s="17"/>
      <c r="B16" s="16" t="s">
        <v>154</v>
      </c>
      <c r="C16" s="16" t="s">
        <v>29</v>
      </c>
      <c r="D16" s="101"/>
      <c r="E16" s="101"/>
      <c r="F16" s="15">
        <f>D16+E16</f>
        <v>0</v>
      </c>
    </row>
    <row r="17" spans="1:6" x14ac:dyDescent="0.2">
      <c r="A17" s="17"/>
      <c r="B17" s="16" t="s">
        <v>155</v>
      </c>
      <c r="C17" s="92" t="s">
        <v>212</v>
      </c>
      <c r="D17" s="101"/>
      <c r="E17" s="101"/>
      <c r="F17" s="15">
        <f t="shared" ref="F17:F25" si="0">D17+E17</f>
        <v>0</v>
      </c>
    </row>
    <row r="18" spans="1:6" x14ac:dyDescent="0.2">
      <c r="A18" s="17"/>
      <c r="B18" s="92" t="s">
        <v>211</v>
      </c>
      <c r="C18" s="16" t="s">
        <v>34</v>
      </c>
      <c r="D18" s="100"/>
      <c r="E18" s="101"/>
      <c r="F18" s="15">
        <f t="shared" si="0"/>
        <v>0</v>
      </c>
    </row>
    <row r="19" spans="1:6" x14ac:dyDescent="0.2">
      <c r="A19" s="17"/>
      <c r="B19" s="92" t="s">
        <v>156</v>
      </c>
      <c r="C19" s="16" t="s">
        <v>35</v>
      </c>
      <c r="D19" s="100"/>
      <c r="E19" s="101"/>
      <c r="F19" s="15">
        <f t="shared" si="0"/>
        <v>0</v>
      </c>
    </row>
    <row r="20" spans="1:6" x14ac:dyDescent="0.2">
      <c r="A20" s="17"/>
      <c r="B20" s="92" t="s">
        <v>157</v>
      </c>
      <c r="C20" s="16" t="s">
        <v>36</v>
      </c>
      <c r="D20" s="101"/>
      <c r="E20" s="101"/>
      <c r="F20" s="15">
        <f t="shared" si="0"/>
        <v>0</v>
      </c>
    </row>
    <row r="21" spans="1:6" x14ac:dyDescent="0.2">
      <c r="A21" s="17"/>
      <c r="B21" s="92" t="s">
        <v>158</v>
      </c>
      <c r="C21" s="92" t="s">
        <v>210</v>
      </c>
      <c r="D21" s="100"/>
      <c r="E21" s="101"/>
      <c r="F21" s="15">
        <f t="shared" si="0"/>
        <v>0</v>
      </c>
    </row>
    <row r="22" spans="1:6" x14ac:dyDescent="0.2">
      <c r="A22" s="17"/>
      <c r="B22" s="92" t="s">
        <v>159</v>
      </c>
      <c r="C22" s="16" t="s">
        <v>49</v>
      </c>
      <c r="D22" s="101"/>
      <c r="E22" s="101"/>
      <c r="F22" s="15">
        <f t="shared" si="0"/>
        <v>0</v>
      </c>
    </row>
    <row r="23" spans="1:6" x14ac:dyDescent="0.2">
      <c r="A23" s="17"/>
      <c r="B23" s="92" t="s">
        <v>160</v>
      </c>
      <c r="C23" s="92" t="s">
        <v>44</v>
      </c>
      <c r="D23" s="100"/>
      <c r="E23" s="101"/>
      <c r="F23" s="15">
        <f t="shared" si="0"/>
        <v>0</v>
      </c>
    </row>
    <row r="24" spans="1:6" ht="13.5" thickBot="1" x14ac:dyDescent="0.25">
      <c r="A24" s="17"/>
      <c r="B24" s="92" t="s">
        <v>161</v>
      </c>
      <c r="C24" s="16" t="s">
        <v>43</v>
      </c>
      <c r="D24" s="100"/>
      <c r="E24" s="101"/>
      <c r="F24" s="15">
        <f t="shared" si="0"/>
        <v>0</v>
      </c>
    </row>
    <row r="25" spans="1:6" ht="13.5" thickBot="1" x14ac:dyDescent="0.25">
      <c r="A25" s="17"/>
      <c r="B25" s="92" t="s">
        <v>177</v>
      </c>
      <c r="C25" s="10" t="s">
        <v>1</v>
      </c>
      <c r="D25" s="14">
        <f>SUM(D16:D24)</f>
        <v>0</v>
      </c>
      <c r="E25" s="14">
        <f>SUM(E16:E24)</f>
        <v>0</v>
      </c>
      <c r="F25" s="14">
        <f t="shared" si="0"/>
        <v>0</v>
      </c>
    </row>
    <row r="26" spans="1:6" ht="16.350000000000001" customHeight="1" x14ac:dyDescent="0.2">
      <c r="A26" s="13"/>
      <c r="B26" s="22" t="s">
        <v>209</v>
      </c>
      <c r="C26" s="20" t="s">
        <v>15</v>
      </c>
      <c r="D26" s="19"/>
      <c r="E26" s="19"/>
      <c r="F26" s="18"/>
    </row>
    <row r="27" spans="1:6" x14ac:dyDescent="0.2">
      <c r="A27" s="17"/>
      <c r="B27" s="16" t="s">
        <v>162</v>
      </c>
      <c r="C27" s="16" t="s">
        <v>31</v>
      </c>
      <c r="D27" s="101"/>
      <c r="E27" s="101"/>
      <c r="F27" s="15">
        <f t="shared" ref="F27:F32" si="1">D27+E27</f>
        <v>0</v>
      </c>
    </row>
    <row r="28" spans="1:6" x14ac:dyDescent="0.2">
      <c r="A28" s="17"/>
      <c r="B28" s="16" t="s">
        <v>163</v>
      </c>
      <c r="C28" s="16" t="s">
        <v>30</v>
      </c>
      <c r="D28" s="101"/>
      <c r="E28" s="101"/>
      <c r="F28" s="15">
        <f t="shared" si="1"/>
        <v>0</v>
      </c>
    </row>
    <row r="29" spans="1:6" x14ac:dyDescent="0.2">
      <c r="A29" s="17"/>
      <c r="B29" s="16" t="s">
        <v>164</v>
      </c>
      <c r="C29" s="16" t="s">
        <v>32</v>
      </c>
      <c r="D29" s="101"/>
      <c r="E29" s="101"/>
      <c r="F29" s="15">
        <f t="shared" si="1"/>
        <v>0</v>
      </c>
    </row>
    <row r="30" spans="1:6" x14ac:dyDescent="0.2">
      <c r="A30" s="17"/>
      <c r="B30" s="16" t="s">
        <v>165</v>
      </c>
      <c r="C30" s="16" t="s">
        <v>37</v>
      </c>
      <c r="D30" s="101"/>
      <c r="E30" s="101"/>
      <c r="F30" s="15">
        <f t="shared" si="1"/>
        <v>0</v>
      </c>
    </row>
    <row r="31" spans="1:6" x14ac:dyDescent="0.2">
      <c r="A31" s="17"/>
      <c r="B31" s="16" t="s">
        <v>166</v>
      </c>
      <c r="C31" s="16" t="s">
        <v>38</v>
      </c>
      <c r="D31" s="101"/>
      <c r="E31" s="101"/>
      <c r="F31" s="15">
        <f t="shared" si="1"/>
        <v>0</v>
      </c>
    </row>
    <row r="32" spans="1:6" ht="13.5" thickBot="1" x14ac:dyDescent="0.25">
      <c r="A32" s="17"/>
      <c r="B32" s="16" t="s">
        <v>167</v>
      </c>
      <c r="C32" s="16" t="s">
        <v>33</v>
      </c>
      <c r="D32" s="101"/>
      <c r="E32" s="101"/>
      <c r="F32" s="15">
        <f t="shared" si="1"/>
        <v>0</v>
      </c>
    </row>
    <row r="33" spans="1:7" ht="16.5" customHeight="1" thickBot="1" x14ac:dyDescent="0.25">
      <c r="A33" s="11"/>
      <c r="B33" s="10" t="s">
        <v>199</v>
      </c>
      <c r="C33" s="10" t="s">
        <v>1</v>
      </c>
      <c r="D33" s="14">
        <f>SUM(D27:D32)</f>
        <v>0</v>
      </c>
      <c r="E33" s="14">
        <f>SUM(E27:E32)</f>
        <v>0</v>
      </c>
      <c r="F33" s="14">
        <f>SUM(F27:F32)</f>
        <v>0</v>
      </c>
    </row>
    <row r="34" spans="1:7" ht="16.350000000000001" customHeight="1" x14ac:dyDescent="0.2">
      <c r="A34" s="21"/>
      <c r="B34" s="20" t="s">
        <v>168</v>
      </c>
      <c r="C34" s="20" t="s">
        <v>14</v>
      </c>
      <c r="D34" s="19"/>
      <c r="E34" s="19"/>
      <c r="F34" s="18"/>
    </row>
    <row r="35" spans="1:7" s="682" customFormat="1" x14ac:dyDescent="0.2">
      <c r="A35" s="126"/>
      <c r="B35" s="92" t="s">
        <v>169</v>
      </c>
      <c r="C35" s="92" t="s">
        <v>40</v>
      </c>
      <c r="D35" s="760"/>
      <c r="E35" s="760"/>
      <c r="F35" s="797">
        <f>D35+E35</f>
        <v>0</v>
      </c>
    </row>
    <row r="36" spans="1:7" s="682" customFormat="1" x14ac:dyDescent="0.2">
      <c r="A36" s="126"/>
      <c r="B36" s="92" t="s">
        <v>170</v>
      </c>
      <c r="C36" s="92" t="s">
        <v>41</v>
      </c>
      <c r="D36" s="760"/>
      <c r="E36" s="760"/>
      <c r="F36" s="797">
        <f t="shared" ref="F36:F44" si="2">D36+E36</f>
        <v>0</v>
      </c>
    </row>
    <row r="37" spans="1:7" s="682" customFormat="1" x14ac:dyDescent="0.2">
      <c r="A37" s="126"/>
      <c r="B37" s="92" t="s">
        <v>171</v>
      </c>
      <c r="C37" s="92" t="s">
        <v>213</v>
      </c>
      <c r="D37" s="760"/>
      <c r="E37" s="760"/>
      <c r="F37" s="797">
        <f t="shared" si="2"/>
        <v>0</v>
      </c>
    </row>
    <row r="38" spans="1:7" s="683" customFormat="1" x14ac:dyDescent="0.2">
      <c r="A38" s="13"/>
      <c r="B38" s="92" t="s">
        <v>882</v>
      </c>
      <c r="C38" s="92" t="s">
        <v>880</v>
      </c>
      <c r="D38" s="760"/>
      <c r="E38" s="760"/>
      <c r="F38" s="797">
        <f t="shared" si="2"/>
        <v>0</v>
      </c>
      <c r="G38" s="682"/>
    </row>
    <row r="39" spans="1:7" s="683" customFormat="1" x14ac:dyDescent="0.2">
      <c r="A39" s="13"/>
      <c r="B39" s="92" t="s">
        <v>890</v>
      </c>
      <c r="C39" s="840" t="s">
        <v>881</v>
      </c>
      <c r="D39" s="841">
        <f>SUM(D40:D42)</f>
        <v>0</v>
      </c>
      <c r="E39" s="841">
        <f>SUM(E40:E42)</f>
        <v>0</v>
      </c>
      <c r="F39" s="841">
        <f>SUM(F40:F42)</f>
        <v>0</v>
      </c>
      <c r="G39" s="682"/>
    </row>
    <row r="40" spans="1:7" s="683" customFormat="1" x14ac:dyDescent="0.2">
      <c r="A40" s="13"/>
      <c r="B40" s="92" t="s">
        <v>818</v>
      </c>
      <c r="C40" s="776" t="s">
        <v>883</v>
      </c>
      <c r="D40" s="760"/>
      <c r="E40" s="760"/>
      <c r="F40" s="798">
        <f t="shared" si="2"/>
        <v>0</v>
      </c>
      <c r="G40" s="682"/>
    </row>
    <row r="41" spans="1:7" s="683" customFormat="1" x14ac:dyDescent="0.2">
      <c r="A41" s="13"/>
      <c r="B41" s="92" t="s">
        <v>819</v>
      </c>
      <c r="C41" s="776" t="s">
        <v>884</v>
      </c>
      <c r="D41" s="760"/>
      <c r="E41" s="760"/>
      <c r="F41" s="798">
        <f t="shared" si="2"/>
        <v>0</v>
      </c>
      <c r="G41" s="682"/>
    </row>
    <row r="42" spans="1:7" s="683" customFormat="1" x14ac:dyDescent="0.2">
      <c r="A42" s="13"/>
      <c r="B42" s="92" t="s">
        <v>820</v>
      </c>
      <c r="C42" s="776" t="s">
        <v>885</v>
      </c>
      <c r="D42" s="760"/>
      <c r="E42" s="760"/>
      <c r="F42" s="798">
        <f t="shared" si="2"/>
        <v>0</v>
      </c>
      <c r="G42" s="682"/>
    </row>
    <row r="43" spans="1:7" s="683" customFormat="1" x14ac:dyDescent="0.2">
      <c r="A43" s="13"/>
      <c r="B43" s="92" t="s">
        <v>886</v>
      </c>
      <c r="C43" s="92" t="s">
        <v>888</v>
      </c>
      <c r="D43" s="760"/>
      <c r="E43" s="760"/>
      <c r="F43" s="797">
        <f t="shared" si="2"/>
        <v>0</v>
      </c>
      <c r="G43" s="682"/>
    </row>
    <row r="44" spans="1:7" s="683" customFormat="1" ht="13.5" thickBot="1" x14ac:dyDescent="0.25">
      <c r="A44" s="13"/>
      <c r="B44" s="92" t="s">
        <v>887</v>
      </c>
      <c r="C44" s="840" t="s">
        <v>39</v>
      </c>
      <c r="D44" s="760"/>
      <c r="E44" s="760"/>
      <c r="F44" s="797">
        <f t="shared" si="2"/>
        <v>0</v>
      </c>
      <c r="G44" s="682"/>
    </row>
    <row r="45" spans="1:7" s="683" customFormat="1" ht="16.5" customHeight="1" thickBot="1" x14ac:dyDescent="0.25">
      <c r="A45" s="11"/>
      <c r="B45" s="10" t="s">
        <v>891</v>
      </c>
      <c r="C45" s="10" t="s">
        <v>1</v>
      </c>
      <c r="D45" s="14">
        <f>SUM(D35:D39)+SUM(D43:D44)</f>
        <v>0</v>
      </c>
      <c r="E45" s="14">
        <f>SUM(E35:E39)+SUM(E43:E44)</f>
        <v>0</v>
      </c>
      <c r="F45" s="14">
        <f>SUM(F35:F39)+SUM(F43:F44)</f>
        <v>0</v>
      </c>
      <c r="G45" s="682"/>
    </row>
    <row r="46" spans="1:7" ht="16.350000000000001" customHeight="1" x14ac:dyDescent="0.2">
      <c r="A46" s="21"/>
      <c r="B46" s="20" t="s">
        <v>172</v>
      </c>
      <c r="C46" s="20" t="s">
        <v>42</v>
      </c>
      <c r="D46" s="19"/>
      <c r="E46" s="19"/>
      <c r="F46" s="18"/>
    </row>
    <row r="47" spans="1:7" x14ac:dyDescent="0.2">
      <c r="A47" s="17"/>
      <c r="B47" s="16" t="s">
        <v>173</v>
      </c>
      <c r="C47" s="16" t="s">
        <v>48</v>
      </c>
      <c r="D47" s="99"/>
      <c r="E47" s="99"/>
      <c r="F47" s="15">
        <f>D47+E47</f>
        <v>0</v>
      </c>
    </row>
    <row r="48" spans="1:7" x14ac:dyDescent="0.2">
      <c r="A48" s="17"/>
      <c r="B48" s="16" t="s">
        <v>174</v>
      </c>
      <c r="C48" s="16" t="s">
        <v>214</v>
      </c>
      <c r="D48" s="99"/>
      <c r="E48" s="99"/>
      <c r="F48" s="15">
        <f t="shared" ref="F48:F58" si="3">D48+E48</f>
        <v>0</v>
      </c>
    </row>
    <row r="49" spans="1:6" x14ac:dyDescent="0.2">
      <c r="A49" s="17"/>
      <c r="B49" s="16" t="s">
        <v>175</v>
      </c>
      <c r="C49" s="16" t="s">
        <v>49</v>
      </c>
      <c r="D49" s="99"/>
      <c r="E49" s="99"/>
      <c r="F49" s="15">
        <f t="shared" si="3"/>
        <v>0</v>
      </c>
    </row>
    <row r="50" spans="1:6" x14ac:dyDescent="0.2">
      <c r="A50" s="17"/>
      <c r="B50" s="16" t="s">
        <v>176</v>
      </c>
      <c r="C50" s="16" t="s">
        <v>44</v>
      </c>
      <c r="D50" s="99"/>
      <c r="E50" s="99"/>
      <c r="F50" s="15">
        <f t="shared" si="3"/>
        <v>0</v>
      </c>
    </row>
    <row r="51" spans="1:6" x14ac:dyDescent="0.2">
      <c r="A51" s="17"/>
      <c r="B51" s="16" t="s">
        <v>178</v>
      </c>
      <c r="C51" s="16" t="s">
        <v>43</v>
      </c>
      <c r="D51" s="99"/>
      <c r="E51" s="99"/>
      <c r="F51" s="15">
        <f t="shared" si="3"/>
        <v>0</v>
      </c>
    </row>
    <row r="52" spans="1:6" x14ac:dyDescent="0.2">
      <c r="A52" s="17"/>
      <c r="B52" s="16" t="s">
        <v>179</v>
      </c>
      <c r="C52" s="16" t="s">
        <v>31</v>
      </c>
      <c r="D52" s="99"/>
      <c r="E52" s="99"/>
      <c r="F52" s="15">
        <f t="shared" si="3"/>
        <v>0</v>
      </c>
    </row>
    <row r="53" spans="1:6" ht="12.75" customHeight="1" x14ac:dyDescent="0.2">
      <c r="A53" s="17"/>
      <c r="B53" s="16" t="s">
        <v>180</v>
      </c>
      <c r="C53" s="16" t="s">
        <v>30</v>
      </c>
      <c r="D53" s="99"/>
      <c r="E53" s="99"/>
      <c r="F53" s="15">
        <f t="shared" si="3"/>
        <v>0</v>
      </c>
    </row>
    <row r="54" spans="1:6" ht="12.75" customHeight="1" x14ac:dyDescent="0.2">
      <c r="A54" s="17"/>
      <c r="B54" s="16" t="s">
        <v>181</v>
      </c>
      <c r="C54" s="16" t="s">
        <v>32</v>
      </c>
      <c r="D54" s="99"/>
      <c r="E54" s="99"/>
      <c r="F54" s="15">
        <f t="shared" si="3"/>
        <v>0</v>
      </c>
    </row>
    <row r="55" spans="1:6" ht="12.75" customHeight="1" x14ac:dyDescent="0.2">
      <c r="A55" s="17"/>
      <c r="B55" s="16" t="s">
        <v>182</v>
      </c>
      <c r="C55" s="16" t="s">
        <v>45</v>
      </c>
      <c r="D55" s="99"/>
      <c r="E55" s="99"/>
      <c r="F55" s="15">
        <f t="shared" si="3"/>
        <v>0</v>
      </c>
    </row>
    <row r="56" spans="1:6" ht="12.75" customHeight="1" x14ac:dyDescent="0.2">
      <c r="A56" s="17"/>
      <c r="B56" s="32" t="s">
        <v>185</v>
      </c>
      <c r="C56" s="16" t="s">
        <v>46</v>
      </c>
      <c r="D56" s="99"/>
      <c r="E56" s="99"/>
      <c r="F56" s="15">
        <f t="shared" si="3"/>
        <v>0</v>
      </c>
    </row>
    <row r="57" spans="1:6" ht="12.75" customHeight="1" x14ac:dyDescent="0.2">
      <c r="A57" s="17"/>
      <c r="B57" s="16" t="s">
        <v>183</v>
      </c>
      <c r="C57" s="16" t="s">
        <v>47</v>
      </c>
      <c r="D57" s="99"/>
      <c r="E57" s="99"/>
      <c r="F57" s="15">
        <f t="shared" si="3"/>
        <v>0</v>
      </c>
    </row>
    <row r="58" spans="1:6" ht="12.75" customHeight="1" thickBot="1" x14ac:dyDescent="0.25">
      <c r="A58" s="17"/>
      <c r="B58" s="16" t="s">
        <v>184</v>
      </c>
      <c r="C58" s="16" t="s">
        <v>12</v>
      </c>
      <c r="D58" s="99"/>
      <c r="E58" s="99"/>
      <c r="F58" s="15">
        <f t="shared" si="3"/>
        <v>0</v>
      </c>
    </row>
    <row r="59" spans="1:6" ht="12.75" customHeight="1" thickBot="1" x14ac:dyDescent="0.25">
      <c r="A59" s="11"/>
      <c r="B59" s="10" t="s">
        <v>200</v>
      </c>
      <c r="C59" s="10" t="s">
        <v>1</v>
      </c>
      <c r="D59" s="14">
        <f>SUM(D47:D58)</f>
        <v>0</v>
      </c>
      <c r="E59" s="14">
        <f>SUM(E47:E58)</f>
        <v>0</v>
      </c>
      <c r="F59" s="14">
        <f>SUM(F47:F58)</f>
        <v>0</v>
      </c>
    </row>
    <row r="60" spans="1:6" ht="12.75" customHeight="1" x14ac:dyDescent="0.2">
      <c r="A60" s="21"/>
      <c r="B60" s="20" t="s">
        <v>186</v>
      </c>
      <c r="C60" s="20" t="s">
        <v>11</v>
      </c>
      <c r="D60" s="19"/>
      <c r="E60" s="19"/>
      <c r="F60" s="18"/>
    </row>
    <row r="61" spans="1:6" ht="12.75" customHeight="1" x14ac:dyDescent="0.2">
      <c r="A61" s="17"/>
      <c r="B61" s="16" t="s">
        <v>187</v>
      </c>
      <c r="C61" s="16" t="s">
        <v>10</v>
      </c>
      <c r="D61" s="99"/>
      <c r="E61" s="99"/>
      <c r="F61" s="15">
        <f t="shared" ref="F61:F66" si="4">D61+E61</f>
        <v>0</v>
      </c>
    </row>
    <row r="62" spans="1:6" ht="12.75" customHeight="1" x14ac:dyDescent="0.2">
      <c r="A62" s="17"/>
      <c r="B62" s="16" t="s">
        <v>188</v>
      </c>
      <c r="C62" s="16" t="s">
        <v>9</v>
      </c>
      <c r="D62" s="99"/>
      <c r="E62" s="99"/>
      <c r="F62" s="15">
        <f t="shared" si="4"/>
        <v>0</v>
      </c>
    </row>
    <row r="63" spans="1:6" x14ac:dyDescent="0.2">
      <c r="A63" s="17"/>
      <c r="B63" s="16" t="s">
        <v>189</v>
      </c>
      <c r="C63" s="16" t="s">
        <v>499</v>
      </c>
      <c r="D63" s="99"/>
      <c r="E63" s="99"/>
      <c r="F63" s="15">
        <f t="shared" si="4"/>
        <v>0</v>
      </c>
    </row>
    <row r="64" spans="1:6" x14ac:dyDescent="0.2">
      <c r="A64" s="17"/>
      <c r="B64" s="16" t="s">
        <v>190</v>
      </c>
      <c r="C64" s="16" t="s">
        <v>8</v>
      </c>
      <c r="D64" s="99"/>
      <c r="E64" s="99"/>
      <c r="F64" s="15">
        <f t="shared" si="4"/>
        <v>0</v>
      </c>
    </row>
    <row r="65" spans="1:6" x14ac:dyDescent="0.2">
      <c r="A65" s="17"/>
      <c r="B65" s="16" t="s">
        <v>191</v>
      </c>
      <c r="C65" s="16" t="s">
        <v>7</v>
      </c>
      <c r="D65" s="99"/>
      <c r="E65" s="99"/>
      <c r="F65" s="15">
        <f t="shared" si="4"/>
        <v>0</v>
      </c>
    </row>
    <row r="66" spans="1:6" ht="13.5" thickBot="1" x14ac:dyDescent="0.25">
      <c r="A66" s="24"/>
      <c r="B66" s="16" t="s">
        <v>201</v>
      </c>
      <c r="C66" s="16" t="s">
        <v>488</v>
      </c>
      <c r="D66" s="100"/>
      <c r="E66" s="350"/>
      <c r="F66" s="15">
        <f t="shared" si="4"/>
        <v>0</v>
      </c>
    </row>
    <row r="67" spans="1:6" ht="16.5" customHeight="1" thickBot="1" x14ac:dyDescent="0.25">
      <c r="A67" s="11"/>
      <c r="B67" s="10" t="s">
        <v>489</v>
      </c>
      <c r="C67" s="10" t="s">
        <v>1</v>
      </c>
      <c r="D67" s="14">
        <f>SUM(D61:D66)</f>
        <v>0</v>
      </c>
      <c r="E67" s="14">
        <f>SUM(E61:E66)</f>
        <v>0</v>
      </c>
      <c r="F67" s="14">
        <f>SUM(F61:F66)</f>
        <v>0</v>
      </c>
    </row>
    <row r="68" spans="1:6" ht="16.350000000000001" customHeight="1" x14ac:dyDescent="0.2">
      <c r="A68" s="21"/>
      <c r="B68" s="20" t="s">
        <v>215</v>
      </c>
      <c r="C68" s="20" t="s">
        <v>6</v>
      </c>
      <c r="D68" s="19"/>
      <c r="E68" s="19"/>
      <c r="F68" s="18"/>
    </row>
    <row r="69" spans="1:6" x14ac:dyDescent="0.2">
      <c r="A69" s="17"/>
      <c r="B69" s="16" t="s">
        <v>192</v>
      </c>
      <c r="C69" s="16" t="s">
        <v>5</v>
      </c>
      <c r="D69" s="99"/>
      <c r="E69" s="99"/>
      <c r="F69" s="105">
        <f>D69+E69</f>
        <v>0</v>
      </c>
    </row>
    <row r="70" spans="1:6" x14ac:dyDescent="0.2">
      <c r="A70" s="17"/>
      <c r="B70" s="16" t="s">
        <v>193</v>
      </c>
      <c r="C70" s="16" t="s">
        <v>4</v>
      </c>
      <c r="D70" s="99"/>
      <c r="E70" s="99"/>
      <c r="F70" s="15">
        <f>D70+E70</f>
        <v>0</v>
      </c>
    </row>
    <row r="71" spans="1:6" x14ac:dyDescent="0.2">
      <c r="A71" s="17"/>
      <c r="B71" s="16" t="s">
        <v>194</v>
      </c>
      <c r="C71" s="16" t="s">
        <v>3</v>
      </c>
      <c r="D71" s="99"/>
      <c r="E71" s="99"/>
      <c r="F71" s="15">
        <f>D71+E71</f>
        <v>0</v>
      </c>
    </row>
    <row r="72" spans="1:6" ht="13.5" thickBot="1" x14ac:dyDescent="0.25">
      <c r="A72" s="17"/>
      <c r="B72" s="16" t="s">
        <v>195</v>
      </c>
      <c r="C72" s="16" t="s">
        <v>2</v>
      </c>
      <c r="D72" s="99"/>
      <c r="E72" s="99"/>
      <c r="F72" s="15">
        <f>D72+E72</f>
        <v>0</v>
      </c>
    </row>
    <row r="73" spans="1:6" ht="16.5" customHeight="1" thickBot="1" x14ac:dyDescent="0.25">
      <c r="A73" s="11"/>
      <c r="B73" s="10" t="s">
        <v>202</v>
      </c>
      <c r="C73" s="10" t="s">
        <v>1</v>
      </c>
      <c r="D73" s="14">
        <f>SUM(D69:D72)</f>
        <v>0</v>
      </c>
      <c r="E73" s="14">
        <f>SUM(E69:E72)</f>
        <v>0</v>
      </c>
      <c r="F73" s="14">
        <f>SUM(F69:F72)</f>
        <v>0</v>
      </c>
    </row>
    <row r="74" spans="1:6" ht="16.350000000000001" customHeight="1" thickBot="1" x14ac:dyDescent="0.25">
      <c r="A74" s="13"/>
      <c r="B74" s="9"/>
      <c r="C74" s="9"/>
      <c r="D74" s="12"/>
      <c r="E74" s="12"/>
      <c r="F74" s="106"/>
    </row>
    <row r="75" spans="1:6" ht="16.5" customHeight="1" thickBot="1" x14ac:dyDescent="0.25">
      <c r="A75" s="11"/>
      <c r="B75" s="10" t="s">
        <v>196</v>
      </c>
      <c r="C75" s="9" t="s">
        <v>0</v>
      </c>
      <c r="D75" s="8">
        <f>D9+D14+D25+D33+D45+D59+D67+D73</f>
        <v>0</v>
      </c>
      <c r="E75" s="8">
        <f>E9+E14+E25+E33+E45+E59+E67+E73</f>
        <v>0</v>
      </c>
      <c r="F75" s="14">
        <f>F9+F14+F25+F33+F45+F59+F67+F73</f>
        <v>0</v>
      </c>
    </row>
    <row r="76" spans="1:6" ht="13.5" thickBot="1" x14ac:dyDescent="0.25">
      <c r="A76" s="6"/>
      <c r="B76" s="4"/>
      <c r="C76" s="4"/>
      <c r="D76" s="5"/>
      <c r="E76" s="5"/>
      <c r="F76" s="107"/>
    </row>
    <row r="77" spans="1:6" x14ac:dyDescent="0.2">
      <c r="B77" s="1"/>
      <c r="D77" s="1"/>
      <c r="E77" s="1"/>
      <c r="F77" s="1"/>
    </row>
    <row r="78" spans="1:6" x14ac:dyDescent="0.2">
      <c r="B78" s="1"/>
      <c r="D78" s="1"/>
      <c r="E78" s="1"/>
      <c r="F78" s="1"/>
    </row>
    <row r="79" spans="1:6" x14ac:dyDescent="0.2">
      <c r="B79" s="1"/>
      <c r="D79" s="1"/>
      <c r="E79" s="1"/>
      <c r="F79" s="1"/>
    </row>
    <row r="80" spans="1:6" x14ac:dyDescent="0.2">
      <c r="B80" s="1"/>
      <c r="D80" s="1"/>
      <c r="E80" s="1"/>
      <c r="F80" s="1"/>
    </row>
    <row r="81" spans="2:6" x14ac:dyDescent="0.2">
      <c r="B81" s="1"/>
      <c r="D81" s="1"/>
      <c r="E81" s="1"/>
      <c r="F81" s="1"/>
    </row>
    <row r="82" spans="2:6" x14ac:dyDescent="0.2">
      <c r="B82" s="1"/>
      <c r="D82" s="1"/>
      <c r="E82" s="1"/>
      <c r="F82" s="1"/>
    </row>
    <row r="83" spans="2:6" x14ac:dyDescent="0.2">
      <c r="B83" s="1"/>
      <c r="D83" s="1"/>
      <c r="E83" s="1"/>
      <c r="F83" s="1"/>
    </row>
    <row r="84" spans="2:6" x14ac:dyDescent="0.2">
      <c r="B84" s="1"/>
      <c r="D84" s="1"/>
      <c r="E84" s="1"/>
      <c r="F84" s="1"/>
    </row>
    <row r="85" spans="2:6" x14ac:dyDescent="0.2">
      <c r="B85" s="1"/>
      <c r="D85" s="1"/>
      <c r="E85" s="1"/>
      <c r="F85" s="1"/>
    </row>
    <row r="86" spans="2:6" x14ac:dyDescent="0.2">
      <c r="B86" s="1"/>
      <c r="D86" s="1"/>
      <c r="E86" s="1"/>
      <c r="F86" s="1"/>
    </row>
    <row r="87" spans="2:6" x14ac:dyDescent="0.2">
      <c r="B87" s="1"/>
      <c r="D87" s="1"/>
      <c r="E87" s="1"/>
      <c r="F87" s="1"/>
    </row>
    <row r="88" spans="2:6" x14ac:dyDescent="0.2">
      <c r="B88" s="1"/>
      <c r="D88" s="1"/>
      <c r="E88" s="1"/>
      <c r="F88" s="1"/>
    </row>
    <row r="89" spans="2:6" x14ac:dyDescent="0.2">
      <c r="B89" s="1"/>
      <c r="D89" s="1"/>
      <c r="E89" s="1"/>
      <c r="F89" s="1"/>
    </row>
    <row r="90" spans="2:6" x14ac:dyDescent="0.2">
      <c r="B90" s="1"/>
      <c r="D90" s="1"/>
      <c r="E90" s="1"/>
      <c r="F90" s="1"/>
    </row>
    <row r="91" spans="2:6" x14ac:dyDescent="0.2">
      <c r="B91" s="1"/>
      <c r="D91" s="1"/>
      <c r="E91" s="1"/>
      <c r="F91" s="1"/>
    </row>
    <row r="92" spans="2:6" x14ac:dyDescent="0.2">
      <c r="B92" s="1"/>
      <c r="D92" s="1"/>
      <c r="E92" s="1"/>
      <c r="F92" s="1"/>
    </row>
    <row r="93" spans="2:6" x14ac:dyDescent="0.2">
      <c r="B93" s="1"/>
      <c r="D93" s="1"/>
      <c r="E93" s="1"/>
      <c r="F93" s="1"/>
    </row>
    <row r="94" spans="2:6" x14ac:dyDescent="0.2">
      <c r="B94" s="1"/>
      <c r="D94" s="1"/>
      <c r="E94" s="1"/>
      <c r="F94" s="1"/>
    </row>
    <row r="95" spans="2:6" x14ac:dyDescent="0.2">
      <c r="B95" s="1"/>
      <c r="D95" s="1"/>
      <c r="E95" s="1"/>
      <c r="F95" s="1"/>
    </row>
    <row r="96" spans="2:6" x14ac:dyDescent="0.2">
      <c r="B96" s="1"/>
      <c r="D96" s="1"/>
      <c r="E96" s="1"/>
      <c r="F96" s="1"/>
    </row>
    <row r="97" spans="2:6" x14ac:dyDescent="0.2">
      <c r="B97" s="1"/>
      <c r="D97" s="1"/>
      <c r="E97" s="1"/>
      <c r="F97" s="1"/>
    </row>
    <row r="98" spans="2:6" x14ac:dyDescent="0.2">
      <c r="B98" s="1"/>
      <c r="D98" s="1"/>
      <c r="E98" s="1"/>
      <c r="F98" s="1"/>
    </row>
    <row r="99" spans="2:6" x14ac:dyDescent="0.2">
      <c r="B99" s="1"/>
      <c r="D99" s="1"/>
      <c r="E99" s="1"/>
      <c r="F99" s="1"/>
    </row>
    <row r="100" spans="2:6" x14ac:dyDescent="0.2">
      <c r="B100" s="1"/>
      <c r="D100" s="1"/>
      <c r="E100" s="1"/>
      <c r="F100" s="1"/>
    </row>
    <row r="101" spans="2:6" x14ac:dyDescent="0.2">
      <c r="B101" s="1"/>
      <c r="D101" s="1"/>
      <c r="E101" s="1"/>
      <c r="F101" s="1"/>
    </row>
    <row r="102" spans="2:6" x14ac:dyDescent="0.2">
      <c r="B102" s="1"/>
      <c r="D102" s="1"/>
      <c r="E102" s="1"/>
      <c r="F102" s="1"/>
    </row>
    <row r="103" spans="2:6" x14ac:dyDescent="0.2">
      <c r="B103" s="1"/>
      <c r="D103" s="1"/>
      <c r="E103" s="1"/>
      <c r="F103" s="1"/>
    </row>
    <row r="104" spans="2:6" x14ac:dyDescent="0.2">
      <c r="B104" s="1"/>
      <c r="D104" s="1"/>
      <c r="E104" s="1"/>
      <c r="F104" s="1"/>
    </row>
    <row r="105" spans="2:6" x14ac:dyDescent="0.2">
      <c r="B105" s="1"/>
      <c r="D105" s="1"/>
      <c r="E105" s="1"/>
      <c r="F105" s="1"/>
    </row>
    <row r="106" spans="2:6" x14ac:dyDescent="0.2">
      <c r="B106" s="1"/>
      <c r="D106" s="1"/>
      <c r="E106" s="1"/>
      <c r="F106" s="1"/>
    </row>
    <row r="107" spans="2:6" x14ac:dyDescent="0.2">
      <c r="B107" s="1"/>
      <c r="D107" s="1"/>
      <c r="E107" s="1"/>
      <c r="F107" s="1"/>
    </row>
    <row r="108" spans="2:6" x14ac:dyDescent="0.2">
      <c r="B108" s="1"/>
      <c r="D108" s="1"/>
      <c r="E108" s="1"/>
      <c r="F108" s="1"/>
    </row>
    <row r="109" spans="2:6" x14ac:dyDescent="0.2">
      <c r="B109" s="1"/>
      <c r="D109" s="1"/>
      <c r="E109" s="1"/>
      <c r="F109" s="1"/>
    </row>
    <row r="110" spans="2:6" x14ac:dyDescent="0.2">
      <c r="B110" s="1"/>
      <c r="D110" s="1"/>
      <c r="E110" s="1"/>
      <c r="F110" s="1"/>
    </row>
    <row r="111" spans="2:6" x14ac:dyDescent="0.2">
      <c r="B111" s="1"/>
      <c r="D111" s="1"/>
      <c r="E111" s="1"/>
      <c r="F111" s="1"/>
    </row>
    <row r="112" spans="2:6" x14ac:dyDescent="0.2">
      <c r="B112" s="1"/>
      <c r="D112" s="1"/>
      <c r="E112" s="1"/>
      <c r="F112" s="1"/>
    </row>
    <row r="113" spans="2:6" ht="16.350000000000001" customHeight="1" x14ac:dyDescent="0.2">
      <c r="B113" s="1"/>
      <c r="D113" s="1"/>
      <c r="E113" s="1"/>
      <c r="F113" s="1"/>
    </row>
    <row r="114" spans="2:6" ht="16.350000000000001" customHeight="1" x14ac:dyDescent="0.2">
      <c r="B114" s="1"/>
      <c r="D114" s="1"/>
      <c r="E114" s="1"/>
      <c r="F114" s="1"/>
    </row>
    <row r="115" spans="2:6" x14ac:dyDescent="0.2">
      <c r="B115" s="1"/>
      <c r="D115" s="1"/>
      <c r="E115" s="1"/>
      <c r="F115" s="1"/>
    </row>
    <row r="116" spans="2:6" x14ac:dyDescent="0.2">
      <c r="B116" s="1"/>
      <c r="D116" s="1"/>
      <c r="E116" s="1"/>
      <c r="F116" s="1"/>
    </row>
    <row r="117" spans="2:6" x14ac:dyDescent="0.2">
      <c r="B117" s="1"/>
      <c r="D117" s="1"/>
      <c r="E117" s="1"/>
      <c r="F117" s="1"/>
    </row>
    <row r="118" spans="2:6" x14ac:dyDescent="0.2">
      <c r="B118" s="1"/>
      <c r="D118" s="1"/>
      <c r="E118" s="1"/>
      <c r="F118" s="1"/>
    </row>
    <row r="119" spans="2:6" x14ac:dyDescent="0.2">
      <c r="B119" s="1"/>
      <c r="D119" s="1"/>
      <c r="E119" s="1"/>
      <c r="F119" s="1"/>
    </row>
    <row r="120" spans="2:6" x14ac:dyDescent="0.2">
      <c r="B120" s="1"/>
      <c r="D120" s="1"/>
      <c r="E120" s="1"/>
      <c r="F120" s="1"/>
    </row>
    <row r="121" spans="2:6" x14ac:dyDescent="0.2">
      <c r="B121" s="1"/>
      <c r="D121" s="1"/>
      <c r="E121" s="1"/>
      <c r="F121" s="1"/>
    </row>
    <row r="122" spans="2:6" x14ac:dyDescent="0.2">
      <c r="B122" s="1"/>
      <c r="D122" s="1"/>
      <c r="E122" s="1"/>
      <c r="F122" s="1"/>
    </row>
    <row r="123" spans="2:6" x14ac:dyDescent="0.2">
      <c r="B123" s="1"/>
      <c r="D123" s="1"/>
      <c r="E123" s="1"/>
      <c r="F123" s="1"/>
    </row>
    <row r="124" spans="2:6" x14ac:dyDescent="0.2">
      <c r="B124" s="1"/>
      <c r="D124" s="1"/>
      <c r="E124" s="1"/>
      <c r="F124" s="1"/>
    </row>
    <row r="125" spans="2:6" x14ac:dyDescent="0.2">
      <c r="B125" s="1"/>
      <c r="D125" s="1"/>
      <c r="E125" s="1"/>
      <c r="F125" s="1"/>
    </row>
    <row r="126" spans="2:6" x14ac:dyDescent="0.2">
      <c r="B126" s="1"/>
      <c r="D126" s="1"/>
      <c r="E126" s="1"/>
      <c r="F126" s="1"/>
    </row>
    <row r="127" spans="2:6" x14ac:dyDescent="0.2">
      <c r="B127" s="1"/>
      <c r="D127" s="1"/>
      <c r="E127" s="1"/>
      <c r="F127" s="1"/>
    </row>
    <row r="128" spans="2:6" x14ac:dyDescent="0.2">
      <c r="B128" s="1"/>
      <c r="D128" s="1"/>
      <c r="E128" s="1"/>
      <c r="F128" s="1"/>
    </row>
    <row r="129" spans="2:6" x14ac:dyDescent="0.2">
      <c r="B129" s="1"/>
      <c r="D129" s="1"/>
      <c r="E129" s="1"/>
      <c r="F129" s="1"/>
    </row>
    <row r="130" spans="2:6" x14ac:dyDescent="0.2">
      <c r="B130" s="1"/>
      <c r="D130" s="1"/>
      <c r="E130" s="1"/>
      <c r="F130" s="1"/>
    </row>
    <row r="131" spans="2:6" x14ac:dyDescent="0.2">
      <c r="B131" s="1"/>
      <c r="D131" s="1"/>
      <c r="E131" s="1"/>
      <c r="F131" s="1"/>
    </row>
    <row r="132" spans="2:6" x14ac:dyDescent="0.2">
      <c r="B132" s="1"/>
      <c r="D132" s="1"/>
      <c r="E132" s="1"/>
      <c r="F132" s="1"/>
    </row>
    <row r="133" spans="2:6" x14ac:dyDescent="0.2">
      <c r="B133" s="1"/>
      <c r="D133" s="1"/>
      <c r="E133" s="1"/>
      <c r="F133" s="1"/>
    </row>
    <row r="134" spans="2:6" x14ac:dyDescent="0.2">
      <c r="B134" s="1"/>
      <c r="D134" s="1"/>
      <c r="E134" s="1"/>
      <c r="F134" s="1"/>
    </row>
    <row r="135" spans="2:6" x14ac:dyDescent="0.2">
      <c r="B135" s="1"/>
      <c r="D135" s="1"/>
      <c r="E135" s="1"/>
      <c r="F135" s="1"/>
    </row>
    <row r="136" spans="2:6" x14ac:dyDescent="0.2">
      <c r="B136" s="1"/>
      <c r="D136" s="1"/>
      <c r="E136" s="1"/>
      <c r="F136" s="1"/>
    </row>
    <row r="137" spans="2:6" x14ac:dyDescent="0.2">
      <c r="B137" s="1"/>
      <c r="D137" s="1"/>
      <c r="E137" s="1"/>
      <c r="F137" s="1"/>
    </row>
    <row r="138" spans="2:6" x14ac:dyDescent="0.2">
      <c r="B138" s="1"/>
      <c r="D138" s="1"/>
      <c r="E138" s="1"/>
      <c r="F138" s="1"/>
    </row>
    <row r="139" spans="2:6" x14ac:dyDescent="0.2">
      <c r="B139" s="1"/>
      <c r="D139" s="1"/>
      <c r="E139" s="1"/>
      <c r="F139" s="1"/>
    </row>
    <row r="140" spans="2:6" x14ac:dyDescent="0.2">
      <c r="B140" s="1"/>
      <c r="D140" s="1"/>
      <c r="E140" s="1"/>
      <c r="F140" s="1"/>
    </row>
    <row r="141" spans="2:6" x14ac:dyDescent="0.2">
      <c r="B141" s="1"/>
      <c r="D141" s="1"/>
      <c r="E141" s="1"/>
      <c r="F141" s="1"/>
    </row>
    <row r="142" spans="2:6" x14ac:dyDescent="0.2">
      <c r="B142" s="1"/>
      <c r="D142" s="1"/>
      <c r="E142" s="1"/>
      <c r="F142" s="1"/>
    </row>
    <row r="143" spans="2:6" x14ac:dyDescent="0.2">
      <c r="B143" s="1"/>
      <c r="D143" s="1"/>
      <c r="E143" s="1"/>
      <c r="F143" s="1"/>
    </row>
    <row r="144" spans="2:6" x14ac:dyDescent="0.2">
      <c r="B144" s="1"/>
      <c r="D144" s="1"/>
      <c r="E144" s="1"/>
      <c r="F144" s="1"/>
    </row>
    <row r="145" spans="2:6" x14ac:dyDescent="0.2">
      <c r="B145" s="1"/>
      <c r="D145" s="1"/>
      <c r="E145" s="1"/>
      <c r="F145" s="1"/>
    </row>
    <row r="146" spans="2:6" x14ac:dyDescent="0.2">
      <c r="B146" s="1"/>
      <c r="D146" s="1"/>
      <c r="E146" s="1"/>
      <c r="F146" s="1"/>
    </row>
    <row r="147" spans="2:6" x14ac:dyDescent="0.2">
      <c r="B147" s="1"/>
      <c r="D147" s="1"/>
      <c r="E147" s="1"/>
      <c r="F147" s="1"/>
    </row>
    <row r="148" spans="2:6" x14ac:dyDescent="0.2">
      <c r="B148" s="1"/>
      <c r="D148" s="1"/>
      <c r="E148" s="1"/>
      <c r="F148" s="1"/>
    </row>
    <row r="149" spans="2:6" x14ac:dyDescent="0.2">
      <c r="B149" s="1"/>
      <c r="D149" s="1"/>
      <c r="E149" s="1"/>
      <c r="F149" s="1"/>
    </row>
    <row r="150" spans="2:6" x14ac:dyDescent="0.2">
      <c r="B150" s="1"/>
      <c r="D150" s="1"/>
      <c r="E150" s="1"/>
      <c r="F150" s="1"/>
    </row>
    <row r="151" spans="2:6" x14ac:dyDescent="0.2">
      <c r="B151" s="1"/>
      <c r="D151" s="1"/>
      <c r="E151" s="1"/>
      <c r="F151" s="1"/>
    </row>
    <row r="152" spans="2:6" x14ac:dyDescent="0.2">
      <c r="B152" s="1"/>
      <c r="D152" s="1"/>
      <c r="E152" s="1"/>
      <c r="F152" s="1"/>
    </row>
    <row r="153" spans="2:6" x14ac:dyDescent="0.2">
      <c r="B153" s="1"/>
      <c r="D153" s="1"/>
      <c r="E153" s="1"/>
      <c r="F153" s="1"/>
    </row>
    <row r="154" spans="2:6" x14ac:dyDescent="0.2">
      <c r="B154" s="1"/>
      <c r="D154" s="1"/>
      <c r="E154" s="1"/>
      <c r="F154" s="1"/>
    </row>
    <row r="155" spans="2:6" x14ac:dyDescent="0.2">
      <c r="B155" s="1"/>
      <c r="D155" s="1"/>
      <c r="E155" s="1"/>
      <c r="F155" s="1"/>
    </row>
    <row r="156" spans="2:6" x14ac:dyDescent="0.2">
      <c r="B156" s="1"/>
      <c r="D156" s="1"/>
      <c r="E156" s="1"/>
      <c r="F156" s="1"/>
    </row>
    <row r="157" spans="2:6" x14ac:dyDescent="0.2">
      <c r="B157" s="1"/>
      <c r="D157" s="1"/>
      <c r="E157" s="1"/>
      <c r="F157" s="1"/>
    </row>
    <row r="158" spans="2:6" x14ac:dyDescent="0.2">
      <c r="B158" s="1"/>
      <c r="D158" s="1"/>
      <c r="E158" s="1"/>
      <c r="F158" s="1"/>
    </row>
    <row r="159" spans="2:6" x14ac:dyDescent="0.2">
      <c r="B159" s="1"/>
      <c r="D159" s="1"/>
      <c r="E159" s="1"/>
      <c r="F159" s="1"/>
    </row>
    <row r="160" spans="2:6" x14ac:dyDescent="0.2">
      <c r="B160" s="1"/>
      <c r="D160" s="1"/>
      <c r="E160" s="1"/>
      <c r="F160" s="1"/>
    </row>
    <row r="161" spans="2:6" x14ac:dyDescent="0.2">
      <c r="B161" s="1"/>
      <c r="D161" s="1"/>
      <c r="E161" s="1"/>
      <c r="F161" s="1"/>
    </row>
    <row r="162" spans="2:6" x14ac:dyDescent="0.2">
      <c r="B162" s="1"/>
      <c r="D162" s="1"/>
      <c r="E162" s="1"/>
      <c r="F162" s="1"/>
    </row>
    <row r="163" spans="2:6" x14ac:dyDescent="0.2">
      <c r="B163" s="1"/>
      <c r="D163" s="1"/>
      <c r="E163" s="1"/>
      <c r="F163" s="1"/>
    </row>
    <row r="164" spans="2:6" x14ac:dyDescent="0.2">
      <c r="B164" s="1"/>
      <c r="D164" s="1"/>
      <c r="E164" s="1"/>
      <c r="F164" s="1"/>
    </row>
    <row r="165" spans="2:6" x14ac:dyDescent="0.2">
      <c r="B165" s="1"/>
      <c r="D165" s="1"/>
      <c r="E165" s="1"/>
      <c r="F165" s="1"/>
    </row>
    <row r="166" spans="2:6" x14ac:dyDescent="0.2">
      <c r="B166" s="1"/>
      <c r="D166" s="1"/>
      <c r="E166" s="1"/>
      <c r="F166" s="1"/>
    </row>
    <row r="167" spans="2:6" x14ac:dyDescent="0.2">
      <c r="B167" s="1"/>
      <c r="D167" s="1"/>
      <c r="E167" s="1"/>
      <c r="F167" s="1"/>
    </row>
    <row r="168" spans="2:6" x14ac:dyDescent="0.2">
      <c r="B168" s="1"/>
      <c r="D168" s="1"/>
      <c r="E168" s="1"/>
      <c r="F168" s="1"/>
    </row>
    <row r="169" spans="2:6" x14ac:dyDescent="0.2">
      <c r="B169" s="1"/>
      <c r="D169" s="1"/>
      <c r="E169" s="1"/>
      <c r="F169" s="1"/>
    </row>
    <row r="170" spans="2:6" x14ac:dyDescent="0.2">
      <c r="B170" s="1"/>
      <c r="D170" s="1"/>
      <c r="E170" s="1"/>
      <c r="F170" s="1"/>
    </row>
    <row r="171" spans="2:6" x14ac:dyDescent="0.2">
      <c r="B171" s="1"/>
      <c r="D171" s="1"/>
      <c r="E171" s="1"/>
      <c r="F171" s="1"/>
    </row>
    <row r="172" spans="2:6" x14ac:dyDescent="0.2">
      <c r="B172" s="1"/>
      <c r="D172" s="1"/>
      <c r="E172" s="1"/>
      <c r="F172" s="1"/>
    </row>
    <row r="173" spans="2:6" x14ac:dyDescent="0.2">
      <c r="B173" s="1"/>
      <c r="D173" s="1"/>
      <c r="E173" s="1"/>
      <c r="F173" s="1"/>
    </row>
    <row r="174" spans="2:6" x14ac:dyDescent="0.2">
      <c r="B174" s="1"/>
      <c r="D174" s="1"/>
      <c r="E174" s="1"/>
      <c r="F174" s="1"/>
    </row>
    <row r="175" spans="2:6" x14ac:dyDescent="0.2">
      <c r="B175" s="1"/>
      <c r="D175" s="1"/>
      <c r="E175" s="1"/>
      <c r="F175" s="1"/>
    </row>
    <row r="176" spans="2:6" x14ac:dyDescent="0.2">
      <c r="B176" s="1"/>
      <c r="D176" s="1"/>
      <c r="E176" s="1"/>
      <c r="F176" s="1"/>
    </row>
    <row r="177" spans="2:6" x14ac:dyDescent="0.2">
      <c r="B177" s="1"/>
      <c r="D177" s="1"/>
      <c r="E177" s="1"/>
      <c r="F177" s="1"/>
    </row>
    <row r="178" spans="2:6" x14ac:dyDescent="0.2">
      <c r="B178" s="1"/>
      <c r="D178" s="1"/>
      <c r="E178" s="1"/>
      <c r="F178" s="1"/>
    </row>
    <row r="179" spans="2:6" x14ac:dyDescent="0.2">
      <c r="B179" s="1"/>
      <c r="D179" s="1"/>
      <c r="E179" s="1"/>
      <c r="F179" s="1"/>
    </row>
    <row r="180" spans="2:6" x14ac:dyDescent="0.2">
      <c r="B180" s="1"/>
      <c r="D180" s="1"/>
      <c r="E180" s="1"/>
      <c r="F180" s="1"/>
    </row>
    <row r="181" spans="2:6" x14ac:dyDescent="0.2">
      <c r="B181" s="1"/>
      <c r="D181" s="1"/>
      <c r="E181" s="1"/>
      <c r="F181" s="1"/>
    </row>
    <row r="182" spans="2:6" x14ac:dyDescent="0.2">
      <c r="B182" s="1"/>
      <c r="D182" s="1"/>
      <c r="E182" s="1"/>
      <c r="F182" s="1"/>
    </row>
    <row r="183" spans="2:6" x14ac:dyDescent="0.2">
      <c r="B183" s="1"/>
      <c r="D183" s="1"/>
      <c r="E183" s="1"/>
      <c r="F183" s="1"/>
    </row>
    <row r="184" spans="2:6" x14ac:dyDescent="0.2">
      <c r="B184" s="1"/>
      <c r="D184" s="1"/>
      <c r="E184" s="1"/>
      <c r="F184" s="1"/>
    </row>
    <row r="185" spans="2:6" x14ac:dyDescent="0.2">
      <c r="B185" s="1"/>
      <c r="D185" s="1"/>
      <c r="E185" s="1"/>
      <c r="F185" s="1"/>
    </row>
    <row r="186" spans="2:6" x14ac:dyDescent="0.2">
      <c r="B186" s="1"/>
      <c r="D186" s="1"/>
      <c r="E186" s="1"/>
      <c r="F186" s="1"/>
    </row>
    <row r="187" spans="2:6" x14ac:dyDescent="0.2">
      <c r="B187" s="1"/>
      <c r="D187" s="1"/>
      <c r="E187" s="1"/>
      <c r="F187" s="1"/>
    </row>
    <row r="188" spans="2:6" x14ac:dyDescent="0.2">
      <c r="B188" s="1"/>
      <c r="D188" s="1"/>
      <c r="E188" s="1"/>
      <c r="F188" s="1"/>
    </row>
    <row r="189" spans="2:6" x14ac:dyDescent="0.2">
      <c r="B189" s="1"/>
      <c r="D189" s="1"/>
      <c r="E189" s="1"/>
      <c r="F189" s="1"/>
    </row>
    <row r="190" spans="2:6" x14ac:dyDescent="0.2">
      <c r="B190" s="1"/>
      <c r="D190" s="1"/>
      <c r="E190" s="1"/>
      <c r="F190" s="1"/>
    </row>
    <row r="191" spans="2:6" x14ac:dyDescent="0.2">
      <c r="B191" s="1"/>
      <c r="D191" s="1"/>
      <c r="E191" s="1"/>
      <c r="F191" s="1"/>
    </row>
    <row r="192" spans="2:6" x14ac:dyDescent="0.2">
      <c r="B192" s="1"/>
      <c r="D192" s="1"/>
      <c r="E192" s="1"/>
      <c r="F192" s="1"/>
    </row>
    <row r="193" spans="2:6" x14ac:dyDescent="0.2">
      <c r="B193" s="1"/>
      <c r="D193" s="1"/>
      <c r="E193" s="1"/>
      <c r="F193" s="1"/>
    </row>
    <row r="194" spans="2:6" x14ac:dyDescent="0.2">
      <c r="B194" s="1"/>
      <c r="D194" s="1"/>
      <c r="E194" s="1"/>
      <c r="F194" s="1"/>
    </row>
    <row r="195" spans="2:6" x14ac:dyDescent="0.2">
      <c r="B195" s="1"/>
      <c r="D195" s="1"/>
      <c r="E195" s="1"/>
      <c r="F195" s="1"/>
    </row>
    <row r="196" spans="2:6" x14ac:dyDescent="0.2">
      <c r="B196" s="1"/>
      <c r="D196" s="1"/>
      <c r="E196" s="1"/>
      <c r="F196" s="1"/>
    </row>
    <row r="197" spans="2:6" x14ac:dyDescent="0.2">
      <c r="B197" s="1"/>
      <c r="D197" s="1"/>
      <c r="E197" s="1"/>
      <c r="F197" s="1"/>
    </row>
    <row r="198" spans="2:6" x14ac:dyDescent="0.2">
      <c r="B198" s="1"/>
      <c r="D198" s="1"/>
      <c r="E198" s="1"/>
      <c r="F198" s="1"/>
    </row>
    <row r="199" spans="2:6" x14ac:dyDescent="0.2">
      <c r="B199" s="1"/>
      <c r="D199" s="1"/>
      <c r="E199" s="1"/>
      <c r="F199" s="1"/>
    </row>
    <row r="200" spans="2:6" x14ac:dyDescent="0.2">
      <c r="B200" s="1"/>
      <c r="D200" s="1"/>
      <c r="E200" s="1"/>
      <c r="F200" s="1"/>
    </row>
    <row r="201" spans="2:6" x14ac:dyDescent="0.2">
      <c r="B201" s="1"/>
      <c r="D201" s="1"/>
      <c r="E201" s="1"/>
      <c r="F201" s="1"/>
    </row>
    <row r="202" spans="2:6" x14ac:dyDescent="0.2">
      <c r="B202" s="1"/>
      <c r="D202" s="1"/>
      <c r="E202" s="1"/>
      <c r="F202" s="1"/>
    </row>
    <row r="203" spans="2:6" x14ac:dyDescent="0.2">
      <c r="B203" s="1"/>
      <c r="D203" s="1"/>
      <c r="E203" s="1"/>
      <c r="F203" s="1"/>
    </row>
    <row r="204" spans="2:6" x14ac:dyDescent="0.2">
      <c r="B204" s="1"/>
      <c r="D204" s="1"/>
      <c r="E204" s="1"/>
      <c r="F204" s="1"/>
    </row>
    <row r="205" spans="2:6" x14ac:dyDescent="0.2">
      <c r="B205" s="1"/>
      <c r="D205" s="1"/>
      <c r="E205" s="1"/>
      <c r="F205" s="1"/>
    </row>
    <row r="206" spans="2:6" x14ac:dyDescent="0.2">
      <c r="B206" s="1"/>
      <c r="D206" s="1"/>
      <c r="E206" s="1"/>
      <c r="F206" s="1"/>
    </row>
    <row r="207" spans="2:6" x14ac:dyDescent="0.2">
      <c r="B207" s="1"/>
      <c r="D207" s="1"/>
      <c r="E207" s="1"/>
      <c r="F207" s="1"/>
    </row>
    <row r="208" spans="2:6" x14ac:dyDescent="0.2">
      <c r="B208" s="1"/>
      <c r="D208" s="1"/>
      <c r="E208" s="1"/>
      <c r="F208" s="1"/>
    </row>
    <row r="209" spans="2:6" x14ac:dyDescent="0.2">
      <c r="B209" s="1"/>
      <c r="D209" s="1"/>
      <c r="E209" s="1"/>
      <c r="F209" s="1"/>
    </row>
    <row r="210" spans="2:6" x14ac:dyDescent="0.2">
      <c r="B210" s="1"/>
      <c r="D210" s="1"/>
      <c r="E210" s="1"/>
      <c r="F210" s="1"/>
    </row>
    <row r="211" spans="2:6" x14ac:dyDescent="0.2">
      <c r="B211" s="1"/>
      <c r="D211" s="1"/>
      <c r="E211" s="1"/>
      <c r="F211" s="1"/>
    </row>
    <row r="212" spans="2:6" x14ac:dyDescent="0.2">
      <c r="B212" s="1"/>
      <c r="D212" s="1"/>
      <c r="E212" s="1"/>
      <c r="F212" s="1"/>
    </row>
    <row r="213" spans="2:6" x14ac:dyDescent="0.2">
      <c r="B213" s="1"/>
      <c r="D213" s="1"/>
      <c r="E213" s="1"/>
      <c r="F213" s="1"/>
    </row>
    <row r="214" spans="2:6" x14ac:dyDescent="0.2">
      <c r="B214" s="1"/>
      <c r="D214" s="1"/>
      <c r="E214" s="1"/>
      <c r="F214" s="1"/>
    </row>
    <row r="215" spans="2:6" x14ac:dyDescent="0.2">
      <c r="B215" s="1"/>
      <c r="D215" s="1"/>
      <c r="E215" s="1"/>
      <c r="F215" s="1"/>
    </row>
    <row r="216" spans="2:6" x14ac:dyDescent="0.2">
      <c r="B216" s="1"/>
      <c r="D216" s="1"/>
      <c r="E216" s="1"/>
      <c r="F216" s="1"/>
    </row>
    <row r="217" spans="2:6" x14ac:dyDescent="0.2">
      <c r="B217" s="1"/>
      <c r="D217" s="1"/>
      <c r="E217" s="1"/>
      <c r="F217" s="1"/>
    </row>
    <row r="218" spans="2:6" x14ac:dyDescent="0.2">
      <c r="B218" s="1"/>
      <c r="D218" s="1"/>
      <c r="E218" s="1"/>
      <c r="F218" s="1"/>
    </row>
    <row r="219" spans="2:6" x14ac:dyDescent="0.2">
      <c r="B219" s="1"/>
      <c r="D219" s="1"/>
      <c r="E219" s="1"/>
      <c r="F219" s="1"/>
    </row>
    <row r="220" spans="2:6" x14ac:dyDescent="0.2">
      <c r="B220" s="1"/>
      <c r="D220" s="1"/>
      <c r="E220" s="1"/>
      <c r="F220" s="1"/>
    </row>
    <row r="221" spans="2:6" x14ac:dyDescent="0.2">
      <c r="B221" s="1"/>
      <c r="D221" s="1"/>
      <c r="E221" s="1"/>
      <c r="F221" s="1"/>
    </row>
    <row r="222" spans="2:6" x14ac:dyDescent="0.2">
      <c r="B222" s="1"/>
      <c r="D222" s="1"/>
      <c r="E222" s="1"/>
      <c r="F222" s="1"/>
    </row>
    <row r="223" spans="2:6" x14ac:dyDescent="0.2">
      <c r="B223" s="1"/>
      <c r="D223" s="1"/>
      <c r="E223" s="1"/>
      <c r="F223" s="1"/>
    </row>
    <row r="224" spans="2:6" x14ac:dyDescent="0.2">
      <c r="B224" s="1"/>
      <c r="D224" s="1"/>
      <c r="E224" s="1"/>
      <c r="F224" s="1"/>
    </row>
    <row r="225" spans="2:6" x14ac:dyDescent="0.2">
      <c r="B225" s="1"/>
      <c r="D225" s="1"/>
      <c r="E225" s="1"/>
      <c r="F225" s="1"/>
    </row>
    <row r="226" spans="2:6" x14ac:dyDescent="0.2">
      <c r="B226" s="1"/>
      <c r="D226" s="1"/>
      <c r="E226" s="1"/>
      <c r="F226" s="1"/>
    </row>
    <row r="227" spans="2:6" x14ac:dyDescent="0.2">
      <c r="B227" s="1"/>
      <c r="D227" s="1"/>
      <c r="E227" s="1"/>
      <c r="F227" s="1"/>
    </row>
    <row r="228" spans="2:6" x14ac:dyDescent="0.2">
      <c r="B228" s="1"/>
      <c r="D228" s="1"/>
      <c r="E228" s="1"/>
      <c r="F228" s="1"/>
    </row>
    <row r="229" spans="2:6" x14ac:dyDescent="0.2">
      <c r="B229" s="1"/>
      <c r="D229" s="1"/>
      <c r="E229" s="1"/>
      <c r="F229" s="1"/>
    </row>
    <row r="230" spans="2:6" x14ac:dyDescent="0.2">
      <c r="B230" s="1"/>
      <c r="D230" s="1"/>
      <c r="E230" s="1"/>
      <c r="F230" s="1"/>
    </row>
    <row r="231" spans="2:6" x14ac:dyDescent="0.2">
      <c r="B231" s="1"/>
      <c r="D231" s="1"/>
      <c r="E231" s="1"/>
      <c r="F231" s="1"/>
    </row>
    <row r="232" spans="2:6" x14ac:dyDescent="0.2">
      <c r="B232" s="1"/>
      <c r="D232" s="1"/>
      <c r="E232" s="1"/>
      <c r="F232" s="1"/>
    </row>
    <row r="233" spans="2:6" x14ac:dyDescent="0.2">
      <c r="B233" s="1"/>
      <c r="D233" s="1"/>
      <c r="E233" s="1"/>
      <c r="F233" s="1"/>
    </row>
    <row r="234" spans="2:6" x14ac:dyDescent="0.2">
      <c r="B234" s="1"/>
      <c r="D234" s="1"/>
      <c r="E234" s="1"/>
      <c r="F234" s="1"/>
    </row>
    <row r="235" spans="2:6" x14ac:dyDescent="0.2">
      <c r="B235" s="1"/>
      <c r="D235" s="1"/>
      <c r="E235" s="1"/>
      <c r="F235" s="1"/>
    </row>
    <row r="236" spans="2:6" x14ac:dyDescent="0.2">
      <c r="B236" s="1"/>
      <c r="D236" s="1"/>
      <c r="E236" s="1"/>
      <c r="F236" s="1"/>
    </row>
    <row r="237" spans="2:6" x14ac:dyDescent="0.2">
      <c r="B237" s="1"/>
      <c r="D237" s="1"/>
      <c r="E237" s="1"/>
      <c r="F237" s="1"/>
    </row>
    <row r="238" spans="2:6" x14ac:dyDescent="0.2">
      <c r="B238" s="1"/>
      <c r="D238" s="1"/>
      <c r="E238" s="1"/>
      <c r="F238" s="1"/>
    </row>
    <row r="239" spans="2:6" x14ac:dyDescent="0.2">
      <c r="B239" s="1"/>
      <c r="D239" s="1"/>
      <c r="E239" s="1"/>
      <c r="F239" s="1"/>
    </row>
    <row r="240" spans="2:6" x14ac:dyDescent="0.2">
      <c r="B240" s="1"/>
      <c r="D240" s="1"/>
      <c r="E240" s="1"/>
      <c r="F240" s="1"/>
    </row>
    <row r="241" spans="2:6" x14ac:dyDescent="0.2">
      <c r="B241" s="1"/>
      <c r="D241" s="1"/>
      <c r="E241" s="1"/>
      <c r="F241" s="1"/>
    </row>
    <row r="242" spans="2:6" x14ac:dyDescent="0.2">
      <c r="B242" s="1"/>
      <c r="D242" s="1"/>
      <c r="E242" s="1"/>
      <c r="F242" s="1"/>
    </row>
    <row r="243" spans="2:6" x14ac:dyDescent="0.2">
      <c r="B243" s="1"/>
      <c r="D243" s="1"/>
      <c r="E243" s="1"/>
      <c r="F243" s="1"/>
    </row>
    <row r="244" spans="2:6" x14ac:dyDescent="0.2">
      <c r="B244" s="1"/>
      <c r="D244" s="1"/>
      <c r="E244" s="1"/>
      <c r="F244" s="1"/>
    </row>
    <row r="245" spans="2:6" x14ac:dyDescent="0.2">
      <c r="B245" s="1"/>
      <c r="D245" s="1"/>
      <c r="E245" s="1"/>
      <c r="F245" s="1"/>
    </row>
    <row r="246" spans="2:6" x14ac:dyDescent="0.2">
      <c r="B246" s="1"/>
      <c r="D246" s="1"/>
      <c r="E246" s="1"/>
      <c r="F246" s="1"/>
    </row>
    <row r="247" spans="2:6" x14ac:dyDescent="0.2">
      <c r="B247" s="1"/>
      <c r="D247" s="1"/>
      <c r="E247" s="1"/>
      <c r="F247" s="1"/>
    </row>
    <row r="248" spans="2:6" x14ac:dyDescent="0.2">
      <c r="B248" s="1"/>
      <c r="D248" s="1"/>
      <c r="E248" s="1"/>
      <c r="F248" s="1"/>
    </row>
    <row r="249" spans="2:6" x14ac:dyDescent="0.2">
      <c r="B249" s="1"/>
      <c r="D249" s="1"/>
      <c r="E249" s="1"/>
      <c r="F249" s="1"/>
    </row>
    <row r="250" spans="2:6" x14ac:dyDescent="0.2">
      <c r="B250" s="1"/>
      <c r="D250" s="1"/>
      <c r="E250" s="1"/>
      <c r="F250" s="1"/>
    </row>
    <row r="251" spans="2:6" x14ac:dyDescent="0.2">
      <c r="B251" s="1"/>
      <c r="D251" s="1"/>
      <c r="E251" s="1"/>
      <c r="F251" s="1"/>
    </row>
    <row r="252" spans="2:6" x14ac:dyDescent="0.2">
      <c r="B252" s="1"/>
      <c r="D252" s="1"/>
      <c r="E252" s="1"/>
      <c r="F252" s="1"/>
    </row>
    <row r="253" spans="2:6" x14ac:dyDescent="0.2">
      <c r="B253" s="1"/>
      <c r="D253" s="1"/>
      <c r="E253" s="1"/>
      <c r="F253" s="1"/>
    </row>
    <row r="254" spans="2:6" x14ac:dyDescent="0.2">
      <c r="B254" s="1"/>
      <c r="D254" s="1"/>
      <c r="E254" s="1"/>
      <c r="F254" s="1"/>
    </row>
    <row r="255" spans="2:6" x14ac:dyDescent="0.2">
      <c r="B255" s="1"/>
      <c r="D255" s="1"/>
      <c r="E255" s="1"/>
      <c r="F255" s="1"/>
    </row>
    <row r="256" spans="2:6" x14ac:dyDescent="0.2">
      <c r="B256" s="1"/>
      <c r="D256" s="1"/>
      <c r="E256" s="1"/>
      <c r="F256" s="1"/>
    </row>
    <row r="257" spans="2:6" x14ac:dyDescent="0.2">
      <c r="B257" s="1"/>
      <c r="D257" s="1"/>
      <c r="E257" s="1"/>
      <c r="F257" s="1"/>
    </row>
    <row r="258" spans="2:6" x14ac:dyDescent="0.2">
      <c r="B258" s="1"/>
      <c r="D258" s="1"/>
      <c r="E258" s="1"/>
      <c r="F258" s="1"/>
    </row>
    <row r="259" spans="2:6" x14ac:dyDescent="0.2">
      <c r="B259" s="1"/>
      <c r="D259" s="1"/>
      <c r="E259" s="1"/>
      <c r="F259" s="1"/>
    </row>
    <row r="260" spans="2:6" x14ac:dyDescent="0.2">
      <c r="B260" s="1"/>
      <c r="D260" s="1"/>
      <c r="E260" s="1"/>
      <c r="F260" s="1"/>
    </row>
    <row r="261" spans="2:6" x14ac:dyDescent="0.2">
      <c r="B261" s="1"/>
      <c r="D261" s="1"/>
      <c r="E261" s="1"/>
      <c r="F261" s="1"/>
    </row>
    <row r="262" spans="2:6" x14ac:dyDescent="0.2">
      <c r="B262" s="1"/>
      <c r="D262" s="1"/>
      <c r="E262" s="1"/>
      <c r="F262" s="1"/>
    </row>
    <row r="263" spans="2:6" x14ac:dyDescent="0.2">
      <c r="B263" s="1"/>
      <c r="D263" s="1"/>
      <c r="E263" s="1"/>
      <c r="F263" s="1"/>
    </row>
    <row r="264" spans="2:6" x14ac:dyDescent="0.2">
      <c r="B264" s="1"/>
      <c r="D264" s="1"/>
      <c r="E264" s="1"/>
      <c r="F264" s="1"/>
    </row>
    <row r="265" spans="2:6" x14ac:dyDescent="0.2">
      <c r="B265" s="1"/>
      <c r="D265" s="1"/>
      <c r="E265" s="1"/>
      <c r="F265" s="1"/>
    </row>
    <row r="266" spans="2:6" x14ac:dyDescent="0.2">
      <c r="B266" s="1"/>
      <c r="D266" s="1"/>
      <c r="E266" s="1"/>
      <c r="F266" s="1"/>
    </row>
    <row r="267" spans="2:6" x14ac:dyDescent="0.2">
      <c r="B267" s="1"/>
      <c r="D267" s="1"/>
      <c r="E267" s="1"/>
      <c r="F267" s="1"/>
    </row>
    <row r="268" spans="2:6" x14ac:dyDescent="0.2">
      <c r="B268" s="1"/>
      <c r="D268" s="1"/>
      <c r="E268" s="1"/>
      <c r="F268" s="1"/>
    </row>
    <row r="269" spans="2:6" x14ac:dyDescent="0.2">
      <c r="B269" s="1"/>
      <c r="D269" s="1"/>
      <c r="E269" s="1"/>
      <c r="F269" s="1"/>
    </row>
    <row r="270" spans="2:6" x14ac:dyDescent="0.2">
      <c r="B270" s="1"/>
      <c r="D270" s="1"/>
      <c r="E270" s="1"/>
      <c r="F270" s="1"/>
    </row>
    <row r="271" spans="2:6" x14ac:dyDescent="0.2">
      <c r="B271" s="1"/>
      <c r="D271" s="1"/>
      <c r="E271" s="1"/>
      <c r="F271" s="1"/>
    </row>
    <row r="272" spans="2:6" x14ac:dyDescent="0.2">
      <c r="B272" s="1"/>
      <c r="D272" s="1"/>
      <c r="E272" s="1"/>
      <c r="F272" s="1"/>
    </row>
    <row r="273" spans="2:6" x14ac:dyDescent="0.2">
      <c r="B273" s="1"/>
      <c r="D273" s="1"/>
      <c r="E273" s="1"/>
      <c r="F273" s="1"/>
    </row>
    <row r="274" spans="2:6" x14ac:dyDescent="0.2">
      <c r="B274" s="1"/>
      <c r="D274" s="1"/>
      <c r="E274" s="1"/>
      <c r="F274" s="1"/>
    </row>
    <row r="275" spans="2:6" x14ac:dyDescent="0.2">
      <c r="B275" s="1"/>
      <c r="D275" s="1"/>
      <c r="E275" s="1"/>
      <c r="F275" s="1"/>
    </row>
    <row r="276" spans="2:6" x14ac:dyDescent="0.2">
      <c r="B276" s="1"/>
      <c r="D276" s="1"/>
      <c r="E276" s="1"/>
      <c r="F276" s="1"/>
    </row>
    <row r="277" spans="2:6" x14ac:dyDescent="0.2">
      <c r="B277" s="1"/>
      <c r="D277" s="1"/>
      <c r="E277" s="1"/>
      <c r="F277" s="1"/>
    </row>
    <row r="278" spans="2:6" x14ac:dyDescent="0.2">
      <c r="B278" s="1"/>
      <c r="D278" s="1"/>
      <c r="E278" s="1"/>
      <c r="F278" s="1"/>
    </row>
    <row r="279" spans="2:6" x14ac:dyDescent="0.2">
      <c r="B279" s="1"/>
      <c r="D279" s="1"/>
      <c r="E279" s="1"/>
      <c r="F279" s="1"/>
    </row>
    <row r="280" spans="2:6" x14ac:dyDescent="0.2">
      <c r="B280" s="1"/>
      <c r="D280" s="1"/>
      <c r="E280" s="1"/>
      <c r="F280" s="1"/>
    </row>
    <row r="281" spans="2:6" x14ac:dyDescent="0.2">
      <c r="B281" s="1"/>
      <c r="D281" s="1"/>
      <c r="E281" s="1"/>
      <c r="F281" s="1"/>
    </row>
    <row r="282" spans="2:6" x14ac:dyDescent="0.2">
      <c r="B282" s="1"/>
      <c r="D282" s="1"/>
      <c r="E282" s="1"/>
      <c r="F282" s="1"/>
    </row>
    <row r="283" spans="2:6" x14ac:dyDescent="0.2">
      <c r="B283" s="1"/>
      <c r="D283" s="1"/>
      <c r="E283" s="1"/>
      <c r="F283" s="1"/>
    </row>
    <row r="284" spans="2:6" x14ac:dyDescent="0.2">
      <c r="B284" s="1"/>
      <c r="D284" s="1"/>
      <c r="E284" s="1"/>
      <c r="F284" s="1"/>
    </row>
    <row r="285" spans="2:6" x14ac:dyDescent="0.2">
      <c r="B285" s="1"/>
      <c r="D285" s="1"/>
      <c r="E285" s="1"/>
      <c r="F285" s="1"/>
    </row>
    <row r="286" spans="2:6" x14ac:dyDescent="0.2">
      <c r="B286" s="1"/>
      <c r="D286" s="1"/>
      <c r="E286" s="1"/>
      <c r="F286" s="1"/>
    </row>
    <row r="287" spans="2:6" x14ac:dyDescent="0.2">
      <c r="B287" s="1"/>
      <c r="D287" s="1"/>
      <c r="E287" s="1"/>
      <c r="F287" s="1"/>
    </row>
    <row r="288" spans="2:6" x14ac:dyDescent="0.2">
      <c r="B288" s="1"/>
      <c r="D288" s="1"/>
      <c r="E288" s="1"/>
      <c r="F288" s="1"/>
    </row>
    <row r="289" spans="2:6" x14ac:dyDescent="0.2">
      <c r="B289" s="1"/>
      <c r="D289" s="1"/>
      <c r="E289" s="1"/>
      <c r="F289" s="1"/>
    </row>
    <row r="290" spans="2:6" x14ac:dyDescent="0.2">
      <c r="B290" s="1"/>
      <c r="D290" s="1"/>
      <c r="E290" s="1"/>
      <c r="F290" s="1"/>
    </row>
    <row r="291" spans="2:6" x14ac:dyDescent="0.2">
      <c r="B291" s="1"/>
      <c r="D291" s="1"/>
      <c r="E291" s="1"/>
      <c r="F291" s="1"/>
    </row>
    <row r="292" spans="2:6" x14ac:dyDescent="0.2">
      <c r="B292" s="1"/>
      <c r="D292" s="1"/>
      <c r="E292" s="1"/>
      <c r="F292" s="1"/>
    </row>
    <row r="293" spans="2:6" x14ac:dyDescent="0.2">
      <c r="B293" s="1"/>
      <c r="D293" s="1"/>
      <c r="E293" s="1"/>
      <c r="F293" s="1"/>
    </row>
    <row r="294" spans="2:6" x14ac:dyDescent="0.2">
      <c r="B294" s="1"/>
      <c r="D294" s="1"/>
      <c r="E294" s="1"/>
      <c r="F294" s="1"/>
    </row>
    <row r="295" spans="2:6" x14ac:dyDescent="0.2">
      <c r="B295" s="1"/>
      <c r="D295" s="1"/>
      <c r="E295" s="1"/>
      <c r="F295" s="1"/>
    </row>
    <row r="296" spans="2:6" x14ac:dyDescent="0.2">
      <c r="B296" s="1"/>
      <c r="D296" s="1"/>
      <c r="E296" s="1"/>
      <c r="F296" s="1"/>
    </row>
    <row r="297" spans="2:6" x14ac:dyDescent="0.2">
      <c r="B297" s="1"/>
      <c r="D297" s="1"/>
      <c r="E297" s="1"/>
      <c r="F297" s="1"/>
    </row>
    <row r="298" spans="2:6" x14ac:dyDescent="0.2">
      <c r="B298" s="1"/>
      <c r="D298" s="1"/>
      <c r="E298" s="1"/>
      <c r="F298" s="1"/>
    </row>
    <row r="299" spans="2:6" x14ac:dyDescent="0.2">
      <c r="B299" s="1"/>
      <c r="D299" s="1"/>
      <c r="E299" s="1"/>
      <c r="F299" s="1"/>
    </row>
    <row r="300" spans="2:6" x14ac:dyDescent="0.2">
      <c r="B300" s="1"/>
      <c r="D300" s="1"/>
      <c r="E300" s="1"/>
      <c r="F300" s="1"/>
    </row>
    <row r="301" spans="2:6" x14ac:dyDescent="0.2">
      <c r="B301" s="1"/>
      <c r="D301" s="1"/>
      <c r="E301" s="1"/>
      <c r="F301" s="1"/>
    </row>
    <row r="302" spans="2:6" x14ac:dyDescent="0.2">
      <c r="B302" s="1"/>
      <c r="D302" s="1"/>
      <c r="E302" s="1"/>
      <c r="F302" s="1"/>
    </row>
    <row r="303" spans="2:6" x14ac:dyDescent="0.2">
      <c r="B303" s="1"/>
      <c r="D303" s="1"/>
      <c r="E303" s="1"/>
      <c r="F303" s="1"/>
    </row>
    <row r="304" spans="2:6" x14ac:dyDescent="0.2">
      <c r="B304" s="1"/>
      <c r="D304" s="1"/>
      <c r="E304" s="1"/>
      <c r="F304" s="1"/>
    </row>
    <row r="305" spans="2:6" x14ac:dyDescent="0.2">
      <c r="B305" s="1"/>
      <c r="D305" s="1"/>
      <c r="E305" s="1"/>
      <c r="F305" s="1"/>
    </row>
    <row r="306" spans="2:6" x14ac:dyDescent="0.2">
      <c r="B306" s="1"/>
      <c r="D306" s="1"/>
      <c r="E306" s="1"/>
      <c r="F306" s="1"/>
    </row>
    <row r="307" spans="2:6" x14ac:dyDescent="0.2">
      <c r="B307" s="1"/>
      <c r="D307" s="1"/>
      <c r="E307" s="1"/>
      <c r="F307" s="1"/>
    </row>
    <row r="308" spans="2:6" x14ac:dyDescent="0.2">
      <c r="B308" s="1"/>
      <c r="D308" s="1"/>
      <c r="E308" s="1"/>
      <c r="F308" s="1"/>
    </row>
    <row r="309" spans="2:6" x14ac:dyDescent="0.2">
      <c r="B309" s="1"/>
      <c r="D309" s="1"/>
      <c r="E309" s="1"/>
      <c r="F309" s="1"/>
    </row>
    <row r="310" spans="2:6" x14ac:dyDescent="0.2">
      <c r="B310" s="1"/>
      <c r="D310" s="1"/>
      <c r="E310" s="1"/>
      <c r="F310" s="1"/>
    </row>
    <row r="311" spans="2:6" x14ac:dyDescent="0.2">
      <c r="B311" s="1"/>
      <c r="D311" s="1"/>
      <c r="E311" s="1"/>
      <c r="F311" s="1"/>
    </row>
    <row r="312" spans="2:6" x14ac:dyDescent="0.2">
      <c r="B312" s="1"/>
      <c r="D312" s="1"/>
      <c r="E312" s="1"/>
      <c r="F312" s="1"/>
    </row>
    <row r="313" spans="2:6" x14ac:dyDescent="0.2">
      <c r="B313" s="1"/>
      <c r="D313" s="1"/>
      <c r="E313" s="1"/>
      <c r="F313" s="1"/>
    </row>
    <row r="314" spans="2:6" x14ac:dyDescent="0.2">
      <c r="B314" s="1"/>
      <c r="D314" s="1"/>
      <c r="E314" s="1"/>
      <c r="F314" s="1"/>
    </row>
    <row r="315" spans="2:6" x14ac:dyDescent="0.2">
      <c r="B315" s="1"/>
      <c r="D315" s="1"/>
      <c r="E315" s="1"/>
      <c r="F315" s="1"/>
    </row>
    <row r="316" spans="2:6" x14ac:dyDescent="0.2">
      <c r="B316" s="1"/>
      <c r="D316" s="1"/>
      <c r="E316" s="1"/>
      <c r="F316" s="1"/>
    </row>
    <row r="317" spans="2:6" x14ac:dyDescent="0.2">
      <c r="B317" s="1"/>
      <c r="D317" s="1"/>
      <c r="E317" s="1"/>
      <c r="F317" s="1"/>
    </row>
    <row r="318" spans="2:6" x14ac:dyDescent="0.2">
      <c r="B318" s="1"/>
      <c r="D318" s="1"/>
      <c r="E318" s="1"/>
      <c r="F318" s="1"/>
    </row>
    <row r="319" spans="2:6" x14ac:dyDescent="0.2">
      <c r="B319" s="1"/>
      <c r="D319" s="1"/>
      <c r="E319" s="1"/>
      <c r="F319" s="1"/>
    </row>
    <row r="320" spans="2:6" x14ac:dyDescent="0.2">
      <c r="B320" s="1"/>
      <c r="D320" s="1"/>
      <c r="E320" s="1"/>
      <c r="F320" s="1"/>
    </row>
    <row r="321" spans="2:6" x14ac:dyDescent="0.2">
      <c r="B321" s="1"/>
      <c r="D321" s="1"/>
      <c r="E321" s="1"/>
      <c r="F321" s="1"/>
    </row>
    <row r="322" spans="2:6" x14ac:dyDescent="0.2">
      <c r="B322" s="1"/>
      <c r="D322" s="1"/>
      <c r="E322" s="1"/>
      <c r="F322" s="1"/>
    </row>
    <row r="323" spans="2:6" x14ac:dyDescent="0.2">
      <c r="B323" s="1"/>
      <c r="D323" s="1"/>
      <c r="E323" s="1"/>
      <c r="F323" s="1"/>
    </row>
    <row r="324" spans="2:6" x14ac:dyDescent="0.2">
      <c r="B324" s="1"/>
      <c r="D324" s="1"/>
      <c r="E324" s="1"/>
      <c r="F324" s="1"/>
    </row>
    <row r="325" spans="2:6" x14ac:dyDescent="0.2">
      <c r="B325" s="1"/>
      <c r="D325" s="1"/>
      <c r="E325" s="1"/>
      <c r="F325" s="1"/>
    </row>
    <row r="326" spans="2:6" x14ac:dyDescent="0.2">
      <c r="B326" s="1"/>
      <c r="D326" s="1"/>
      <c r="E326" s="1"/>
      <c r="F326" s="1"/>
    </row>
    <row r="327" spans="2:6" x14ac:dyDescent="0.2">
      <c r="B327" s="1"/>
      <c r="D327" s="1"/>
      <c r="E327" s="1"/>
      <c r="F327" s="1"/>
    </row>
    <row r="328" spans="2:6" x14ac:dyDescent="0.2">
      <c r="B328" s="1"/>
      <c r="D328" s="1"/>
      <c r="E328" s="1"/>
      <c r="F328" s="1"/>
    </row>
    <row r="329" spans="2:6" x14ac:dyDescent="0.2">
      <c r="B329" s="1"/>
      <c r="D329" s="1"/>
      <c r="E329" s="1"/>
      <c r="F329" s="1"/>
    </row>
    <row r="330" spans="2:6" x14ac:dyDescent="0.2">
      <c r="B330" s="1"/>
      <c r="D330" s="1"/>
      <c r="E330" s="1"/>
      <c r="F330" s="1"/>
    </row>
    <row r="331" spans="2:6" x14ac:dyDescent="0.2">
      <c r="B331" s="1"/>
      <c r="D331" s="1"/>
      <c r="E331" s="1"/>
      <c r="F331" s="1"/>
    </row>
    <row r="332" spans="2:6" x14ac:dyDescent="0.2">
      <c r="B332" s="1"/>
      <c r="D332" s="1"/>
      <c r="E332" s="1"/>
      <c r="F332" s="1"/>
    </row>
    <row r="333" spans="2:6" x14ac:dyDescent="0.2">
      <c r="B333" s="1"/>
      <c r="D333" s="1"/>
      <c r="E333" s="1"/>
      <c r="F333" s="1"/>
    </row>
    <row r="334" spans="2:6" x14ac:dyDescent="0.2">
      <c r="B334" s="1"/>
      <c r="D334" s="1"/>
      <c r="E334" s="1"/>
      <c r="F334" s="1"/>
    </row>
    <row r="335" spans="2:6" x14ac:dyDescent="0.2">
      <c r="B335" s="1"/>
      <c r="D335" s="1"/>
      <c r="E335" s="1"/>
      <c r="F335" s="1"/>
    </row>
    <row r="336" spans="2:6" x14ac:dyDescent="0.2">
      <c r="B336" s="1"/>
      <c r="D336" s="1"/>
      <c r="E336" s="1"/>
      <c r="F336" s="1"/>
    </row>
    <row r="337" spans="2:6" x14ac:dyDescent="0.2">
      <c r="B337" s="1"/>
      <c r="D337" s="1"/>
      <c r="E337" s="1"/>
      <c r="F337" s="1"/>
    </row>
    <row r="338" spans="2:6" x14ac:dyDescent="0.2">
      <c r="B338" s="1"/>
      <c r="D338" s="1"/>
      <c r="E338" s="1"/>
      <c r="F338" s="1"/>
    </row>
    <row r="339" spans="2:6" x14ac:dyDescent="0.2">
      <c r="B339" s="1"/>
      <c r="D339" s="1"/>
      <c r="E339" s="1"/>
      <c r="F339" s="1"/>
    </row>
    <row r="340" spans="2:6" x14ac:dyDescent="0.2">
      <c r="B340" s="1"/>
      <c r="D340" s="1"/>
      <c r="E340" s="1"/>
      <c r="F340" s="1"/>
    </row>
    <row r="341" spans="2:6" x14ac:dyDescent="0.2">
      <c r="B341" s="1"/>
      <c r="D341" s="1"/>
      <c r="E341" s="1"/>
      <c r="F341" s="1"/>
    </row>
    <row r="342" spans="2:6" x14ac:dyDescent="0.2">
      <c r="B342" s="1"/>
      <c r="D342" s="1"/>
      <c r="E342" s="1"/>
      <c r="F342" s="1"/>
    </row>
    <row r="343" spans="2:6" x14ac:dyDescent="0.2">
      <c r="B343" s="1"/>
      <c r="D343" s="1"/>
      <c r="E343" s="1"/>
      <c r="F343" s="1"/>
    </row>
    <row r="344" spans="2:6" x14ac:dyDescent="0.2">
      <c r="B344" s="1"/>
      <c r="D344" s="1"/>
      <c r="E344" s="1"/>
      <c r="F344" s="1"/>
    </row>
    <row r="345" spans="2:6" x14ac:dyDescent="0.2">
      <c r="B345" s="1"/>
      <c r="D345" s="1"/>
      <c r="E345" s="1"/>
      <c r="F345" s="1"/>
    </row>
    <row r="346" spans="2:6" x14ac:dyDescent="0.2">
      <c r="B346" s="1"/>
      <c r="D346" s="1"/>
      <c r="E346" s="1"/>
      <c r="F346" s="1"/>
    </row>
    <row r="347" spans="2:6" x14ac:dyDescent="0.2">
      <c r="B347" s="1"/>
      <c r="D347" s="1"/>
      <c r="E347" s="1"/>
      <c r="F347" s="1"/>
    </row>
    <row r="348" spans="2:6" x14ac:dyDescent="0.2">
      <c r="B348" s="1"/>
      <c r="D348" s="1"/>
      <c r="E348" s="1"/>
      <c r="F348" s="1"/>
    </row>
    <row r="349" spans="2:6" x14ac:dyDescent="0.2">
      <c r="B349" s="1"/>
      <c r="D349" s="1"/>
      <c r="E349" s="1"/>
      <c r="F349" s="1"/>
    </row>
    <row r="350" spans="2:6" x14ac:dyDescent="0.2">
      <c r="B350" s="1"/>
      <c r="D350" s="1"/>
      <c r="E350" s="1"/>
      <c r="F350" s="1"/>
    </row>
    <row r="351" spans="2:6" x14ac:dyDescent="0.2">
      <c r="B351" s="1"/>
      <c r="D351" s="1"/>
      <c r="E351" s="1"/>
      <c r="F351" s="1"/>
    </row>
    <row r="352" spans="2:6" x14ac:dyDescent="0.2">
      <c r="B352" s="1"/>
      <c r="D352" s="1"/>
      <c r="E352" s="1"/>
      <c r="F352" s="1"/>
    </row>
    <row r="353" spans="2:6" x14ac:dyDescent="0.2">
      <c r="B353" s="1"/>
      <c r="D353" s="1"/>
      <c r="E353" s="1"/>
      <c r="F353" s="1"/>
    </row>
    <row r="354" spans="2:6" x14ac:dyDescent="0.2">
      <c r="B354" s="1"/>
      <c r="D354" s="1"/>
      <c r="E354" s="1"/>
      <c r="F354" s="1"/>
    </row>
    <row r="355" spans="2:6" x14ac:dyDescent="0.2">
      <c r="B355" s="1"/>
      <c r="D355" s="1"/>
      <c r="E355" s="1"/>
      <c r="F355" s="1"/>
    </row>
    <row r="356" spans="2:6" x14ac:dyDescent="0.2">
      <c r="B356" s="1"/>
      <c r="D356" s="1"/>
      <c r="E356" s="1"/>
      <c r="F356" s="1"/>
    </row>
    <row r="357" spans="2:6" x14ac:dyDescent="0.2">
      <c r="B357" s="1"/>
      <c r="D357" s="1"/>
      <c r="E357" s="1"/>
      <c r="F357" s="1"/>
    </row>
    <row r="358" spans="2:6" x14ac:dyDescent="0.2">
      <c r="B358" s="1"/>
      <c r="D358" s="1"/>
      <c r="E358" s="1"/>
      <c r="F358" s="1"/>
    </row>
    <row r="359" spans="2:6" x14ac:dyDescent="0.2">
      <c r="B359" s="1"/>
      <c r="D359" s="1"/>
      <c r="E359" s="1"/>
      <c r="F359" s="1"/>
    </row>
    <row r="360" spans="2:6" x14ac:dyDescent="0.2">
      <c r="B360" s="1"/>
      <c r="D360" s="1"/>
      <c r="E360" s="1"/>
      <c r="F360" s="1"/>
    </row>
    <row r="361" spans="2:6" x14ac:dyDescent="0.2">
      <c r="B361" s="1"/>
      <c r="D361" s="1"/>
      <c r="E361" s="1"/>
      <c r="F361" s="1"/>
    </row>
    <row r="362" spans="2:6" x14ac:dyDescent="0.2">
      <c r="B362" s="1"/>
      <c r="D362" s="1"/>
      <c r="E362" s="1"/>
      <c r="F362" s="1"/>
    </row>
    <row r="363" spans="2:6" x14ac:dyDescent="0.2">
      <c r="B363" s="1"/>
      <c r="D363" s="1"/>
      <c r="E363" s="1"/>
      <c r="F363" s="1"/>
    </row>
    <row r="364" spans="2:6" x14ac:dyDescent="0.2">
      <c r="B364" s="1"/>
      <c r="D364" s="1"/>
      <c r="E364" s="1"/>
      <c r="F364" s="1"/>
    </row>
    <row r="365" spans="2:6" x14ac:dyDescent="0.2">
      <c r="B365" s="1"/>
      <c r="D365" s="1"/>
      <c r="E365" s="1"/>
      <c r="F365" s="1"/>
    </row>
    <row r="366" spans="2:6" x14ac:dyDescent="0.2">
      <c r="B366" s="1"/>
      <c r="D366" s="1"/>
      <c r="E366" s="1"/>
      <c r="F366" s="1"/>
    </row>
    <row r="367" spans="2:6" x14ac:dyDescent="0.2">
      <c r="B367" s="1"/>
      <c r="D367" s="1"/>
      <c r="E367" s="1"/>
      <c r="F367" s="1"/>
    </row>
    <row r="368" spans="2:6" x14ac:dyDescent="0.2">
      <c r="B368" s="1"/>
      <c r="D368" s="1"/>
      <c r="E368" s="1"/>
      <c r="F368" s="1"/>
    </row>
    <row r="369" spans="2:6" x14ac:dyDescent="0.2">
      <c r="B369" s="1"/>
      <c r="D369" s="1"/>
      <c r="E369" s="1"/>
      <c r="F369" s="1"/>
    </row>
    <row r="370" spans="2:6" x14ac:dyDescent="0.2">
      <c r="B370" s="1"/>
      <c r="D370" s="1"/>
      <c r="E370" s="1"/>
      <c r="F370" s="1"/>
    </row>
    <row r="371" spans="2:6" x14ac:dyDescent="0.2">
      <c r="B371" s="1"/>
      <c r="D371" s="1"/>
      <c r="E371" s="1"/>
      <c r="F371" s="1"/>
    </row>
    <row r="372" spans="2:6" x14ac:dyDescent="0.2">
      <c r="B372" s="1"/>
      <c r="D372" s="1"/>
      <c r="E372" s="1"/>
      <c r="F372" s="1"/>
    </row>
    <row r="373" spans="2:6" x14ac:dyDescent="0.2">
      <c r="B373" s="1"/>
      <c r="D373" s="1"/>
      <c r="E373" s="1"/>
      <c r="F373" s="1"/>
    </row>
    <row r="374" spans="2:6" x14ac:dyDescent="0.2">
      <c r="B374" s="1"/>
      <c r="D374" s="1"/>
      <c r="E374" s="1"/>
      <c r="F374" s="1"/>
    </row>
    <row r="375" spans="2:6" x14ac:dyDescent="0.2">
      <c r="B375" s="1"/>
      <c r="D375" s="1"/>
      <c r="E375" s="1"/>
      <c r="F375" s="1"/>
    </row>
    <row r="376" spans="2:6" x14ac:dyDescent="0.2">
      <c r="B376" s="1"/>
      <c r="D376" s="1"/>
      <c r="E376" s="1"/>
      <c r="F376" s="1"/>
    </row>
    <row r="377" spans="2:6" x14ac:dyDescent="0.2">
      <c r="B377" s="1"/>
      <c r="D377" s="1"/>
      <c r="E377" s="1"/>
      <c r="F377" s="1"/>
    </row>
    <row r="378" spans="2:6" x14ac:dyDescent="0.2">
      <c r="B378" s="1"/>
      <c r="D378" s="1"/>
      <c r="E378" s="1"/>
      <c r="F378" s="1"/>
    </row>
    <row r="379" spans="2:6" x14ac:dyDescent="0.2">
      <c r="B379" s="1"/>
      <c r="D379" s="1"/>
      <c r="E379" s="1"/>
      <c r="F379" s="1"/>
    </row>
    <row r="380" spans="2:6" x14ac:dyDescent="0.2">
      <c r="B380" s="1"/>
      <c r="D380" s="1"/>
      <c r="E380" s="1"/>
      <c r="F380" s="1"/>
    </row>
    <row r="381" spans="2:6" x14ac:dyDescent="0.2">
      <c r="B381" s="1"/>
      <c r="D381" s="1"/>
      <c r="E381" s="1"/>
      <c r="F381" s="1"/>
    </row>
    <row r="382" spans="2:6" x14ac:dyDescent="0.2">
      <c r="B382" s="1"/>
      <c r="D382" s="1"/>
      <c r="E382" s="1"/>
      <c r="F382" s="1"/>
    </row>
    <row r="383" spans="2:6" x14ac:dyDescent="0.2">
      <c r="B383" s="1"/>
      <c r="D383" s="1"/>
      <c r="E383" s="1"/>
      <c r="F383" s="1"/>
    </row>
    <row r="384" spans="2:6" x14ac:dyDescent="0.2">
      <c r="B384" s="1"/>
      <c r="D384" s="1"/>
      <c r="E384" s="1"/>
      <c r="F384" s="1"/>
    </row>
    <row r="385" spans="2:6" x14ac:dyDescent="0.2">
      <c r="B385" s="1"/>
      <c r="D385" s="1"/>
      <c r="E385" s="1"/>
      <c r="F385" s="1"/>
    </row>
    <row r="386" spans="2:6" x14ac:dyDescent="0.2">
      <c r="B386" s="1"/>
      <c r="D386" s="1"/>
      <c r="E386" s="1"/>
      <c r="F386" s="1"/>
    </row>
    <row r="387" spans="2:6" x14ac:dyDescent="0.2">
      <c r="B387" s="1"/>
      <c r="D387" s="1"/>
      <c r="E387" s="1"/>
      <c r="F387" s="1"/>
    </row>
    <row r="388" spans="2:6" x14ac:dyDescent="0.2">
      <c r="B388" s="1"/>
      <c r="D388" s="1"/>
      <c r="E388" s="1"/>
      <c r="F388" s="1"/>
    </row>
    <row r="389" spans="2:6" x14ac:dyDescent="0.2">
      <c r="B389" s="1"/>
      <c r="D389" s="1"/>
      <c r="E389" s="1"/>
      <c r="F389" s="1"/>
    </row>
    <row r="390" spans="2:6" x14ac:dyDescent="0.2">
      <c r="B390" s="1"/>
      <c r="D390" s="1"/>
      <c r="E390" s="1"/>
      <c r="F390" s="1"/>
    </row>
    <row r="391" spans="2:6" x14ac:dyDescent="0.2">
      <c r="B391" s="1"/>
      <c r="D391" s="1"/>
      <c r="E391" s="1"/>
      <c r="F391" s="1"/>
    </row>
    <row r="392" spans="2:6" x14ac:dyDescent="0.2">
      <c r="B392" s="1"/>
      <c r="D392" s="1"/>
      <c r="E392" s="1"/>
      <c r="F392" s="1"/>
    </row>
    <row r="393" spans="2:6" x14ac:dyDescent="0.2">
      <c r="B393" s="1"/>
      <c r="D393" s="1"/>
      <c r="E393" s="1"/>
      <c r="F393" s="1"/>
    </row>
    <row r="394" spans="2:6" x14ac:dyDescent="0.2">
      <c r="B394" s="1"/>
      <c r="D394" s="1"/>
      <c r="E394" s="1"/>
      <c r="F394" s="1"/>
    </row>
    <row r="395" spans="2:6" x14ac:dyDescent="0.2">
      <c r="B395" s="1"/>
      <c r="D395" s="1"/>
      <c r="E395" s="1"/>
      <c r="F395" s="1"/>
    </row>
    <row r="396" spans="2:6" x14ac:dyDescent="0.2">
      <c r="B396" s="1"/>
      <c r="D396" s="1"/>
      <c r="E396" s="1"/>
      <c r="F396" s="1"/>
    </row>
    <row r="397" spans="2:6" x14ac:dyDescent="0.2">
      <c r="B397" s="1"/>
      <c r="D397" s="1"/>
      <c r="E397" s="1"/>
      <c r="F397" s="1"/>
    </row>
    <row r="398" spans="2:6" x14ac:dyDescent="0.2">
      <c r="B398" s="1"/>
      <c r="D398" s="1"/>
      <c r="E398" s="1"/>
      <c r="F398" s="1"/>
    </row>
    <row r="399" spans="2:6" x14ac:dyDescent="0.2">
      <c r="B399" s="1"/>
      <c r="D399" s="1"/>
      <c r="E399" s="1"/>
      <c r="F399" s="1"/>
    </row>
    <row r="400" spans="2:6" x14ac:dyDescent="0.2">
      <c r="B400" s="1"/>
      <c r="D400" s="1"/>
      <c r="E400" s="1"/>
      <c r="F400" s="1"/>
    </row>
    <row r="401" spans="2:6" x14ac:dyDescent="0.2">
      <c r="B401" s="1"/>
      <c r="D401" s="1"/>
      <c r="E401" s="1"/>
      <c r="F401" s="1"/>
    </row>
    <row r="402" spans="2:6" x14ac:dyDescent="0.2">
      <c r="B402" s="1"/>
      <c r="D402" s="1"/>
      <c r="E402" s="1"/>
      <c r="F402" s="1"/>
    </row>
    <row r="403" spans="2:6" x14ac:dyDescent="0.2">
      <c r="B403" s="1"/>
      <c r="D403" s="1"/>
      <c r="E403" s="1"/>
      <c r="F403" s="1"/>
    </row>
    <row r="404" spans="2:6" x14ac:dyDescent="0.2">
      <c r="B404" s="1"/>
      <c r="D404" s="1"/>
      <c r="E404" s="1"/>
      <c r="F404" s="1"/>
    </row>
    <row r="405" spans="2:6" x14ac:dyDescent="0.2">
      <c r="B405" s="1"/>
      <c r="D405" s="1"/>
      <c r="E405" s="1"/>
      <c r="F405" s="1"/>
    </row>
    <row r="406" spans="2:6" x14ac:dyDescent="0.2">
      <c r="B406" s="1"/>
      <c r="D406" s="1"/>
      <c r="E406" s="1"/>
      <c r="F406" s="1"/>
    </row>
    <row r="407" spans="2:6" x14ac:dyDescent="0.2">
      <c r="B407" s="1"/>
      <c r="D407" s="1"/>
      <c r="E407" s="1"/>
      <c r="F407" s="1"/>
    </row>
    <row r="408" spans="2:6" x14ac:dyDescent="0.2">
      <c r="B408" s="1"/>
      <c r="D408" s="1"/>
      <c r="E408" s="1"/>
      <c r="F408" s="1"/>
    </row>
    <row r="409" spans="2:6" x14ac:dyDescent="0.2">
      <c r="B409" s="1"/>
      <c r="D409" s="1"/>
      <c r="E409" s="1"/>
      <c r="F409" s="1"/>
    </row>
    <row r="410" spans="2:6" x14ac:dyDescent="0.2">
      <c r="B410" s="1"/>
      <c r="D410" s="1"/>
      <c r="E410" s="1"/>
      <c r="F410" s="1"/>
    </row>
    <row r="411" spans="2:6" x14ac:dyDescent="0.2">
      <c r="B411" s="1"/>
      <c r="D411" s="1"/>
      <c r="E411" s="1"/>
      <c r="F411" s="1"/>
    </row>
    <row r="412" spans="2:6" x14ac:dyDescent="0.2">
      <c r="B412" s="1"/>
      <c r="D412" s="1"/>
      <c r="E412" s="1"/>
      <c r="F412" s="1"/>
    </row>
    <row r="413" spans="2:6" x14ac:dyDescent="0.2">
      <c r="B413" s="1"/>
      <c r="D413" s="1"/>
      <c r="E413" s="1"/>
      <c r="F413" s="1"/>
    </row>
    <row r="414" spans="2:6" x14ac:dyDescent="0.2">
      <c r="B414" s="1"/>
      <c r="D414" s="1"/>
      <c r="E414" s="1"/>
      <c r="F414" s="1"/>
    </row>
    <row r="415" spans="2:6" x14ac:dyDescent="0.2">
      <c r="B415" s="1"/>
      <c r="D415" s="1"/>
      <c r="E415" s="1"/>
      <c r="F415" s="1"/>
    </row>
    <row r="416" spans="2:6" x14ac:dyDescent="0.2">
      <c r="B416" s="1"/>
      <c r="D416" s="1"/>
      <c r="E416" s="1"/>
      <c r="F416" s="1"/>
    </row>
    <row r="417" spans="2:6" x14ac:dyDescent="0.2">
      <c r="B417" s="1"/>
      <c r="D417" s="1"/>
      <c r="E417" s="1"/>
      <c r="F417" s="1"/>
    </row>
    <row r="418" spans="2:6" x14ac:dyDescent="0.2">
      <c r="B418" s="1"/>
      <c r="D418" s="1"/>
      <c r="E418" s="1"/>
      <c r="F418" s="1"/>
    </row>
    <row r="419" spans="2:6" x14ac:dyDescent="0.2">
      <c r="B419" s="1"/>
      <c r="D419" s="1"/>
      <c r="E419" s="1"/>
      <c r="F419" s="1"/>
    </row>
    <row r="420" spans="2:6" x14ac:dyDescent="0.2">
      <c r="B420" s="1"/>
      <c r="D420" s="1"/>
      <c r="E420" s="1"/>
      <c r="F420" s="1"/>
    </row>
    <row r="421" spans="2:6" x14ac:dyDescent="0.2">
      <c r="B421" s="1"/>
      <c r="D421" s="1"/>
      <c r="E421" s="1"/>
      <c r="F421" s="1"/>
    </row>
    <row r="422" spans="2:6" x14ac:dyDescent="0.2">
      <c r="B422" s="1"/>
      <c r="D422" s="1"/>
      <c r="E422" s="1"/>
      <c r="F422" s="1"/>
    </row>
    <row r="423" spans="2:6" x14ac:dyDescent="0.2">
      <c r="B423" s="1"/>
      <c r="D423" s="1"/>
      <c r="E423" s="1"/>
      <c r="F423" s="1"/>
    </row>
    <row r="424" spans="2:6" x14ac:dyDescent="0.2">
      <c r="B424" s="1"/>
      <c r="D424" s="1"/>
      <c r="E424" s="1"/>
      <c r="F424" s="1"/>
    </row>
    <row r="425" spans="2:6" x14ac:dyDescent="0.2">
      <c r="B425" s="1"/>
      <c r="D425" s="1"/>
      <c r="E425" s="1"/>
      <c r="F425" s="1"/>
    </row>
    <row r="426" spans="2:6" x14ac:dyDescent="0.2">
      <c r="B426" s="1"/>
      <c r="D426" s="1"/>
      <c r="E426" s="1"/>
      <c r="F426" s="1"/>
    </row>
    <row r="427" spans="2:6" x14ac:dyDescent="0.2">
      <c r="B427" s="1"/>
      <c r="D427" s="1"/>
      <c r="E427" s="1"/>
      <c r="F427" s="1"/>
    </row>
    <row r="428" spans="2:6" x14ac:dyDescent="0.2">
      <c r="B428" s="1"/>
      <c r="D428" s="1"/>
      <c r="E428" s="1"/>
      <c r="F428" s="1"/>
    </row>
    <row r="429" spans="2:6" x14ac:dyDescent="0.2">
      <c r="B429" s="1"/>
      <c r="D429" s="1"/>
      <c r="E429" s="1"/>
      <c r="F429" s="1"/>
    </row>
    <row r="430" spans="2:6" x14ac:dyDescent="0.2">
      <c r="B430" s="1"/>
      <c r="D430" s="1"/>
      <c r="E430" s="1"/>
      <c r="F430" s="1"/>
    </row>
    <row r="431" spans="2:6" x14ac:dyDescent="0.2">
      <c r="B431" s="1"/>
      <c r="D431" s="1"/>
      <c r="E431" s="1"/>
      <c r="F431" s="1"/>
    </row>
    <row r="432" spans="2:6" x14ac:dyDescent="0.2">
      <c r="B432" s="1"/>
      <c r="D432" s="1"/>
      <c r="E432" s="1"/>
      <c r="F432" s="1"/>
    </row>
    <row r="433" spans="2:6" x14ac:dyDescent="0.2">
      <c r="B433" s="1"/>
      <c r="D433" s="1"/>
      <c r="E433" s="1"/>
      <c r="F433" s="1"/>
    </row>
    <row r="434" spans="2:6" x14ac:dyDescent="0.2">
      <c r="B434" s="1"/>
      <c r="D434" s="1"/>
      <c r="E434" s="1"/>
      <c r="F434" s="1"/>
    </row>
    <row r="435" spans="2:6" x14ac:dyDescent="0.2">
      <c r="B435" s="1"/>
      <c r="D435" s="1"/>
      <c r="E435" s="1"/>
      <c r="F435" s="1"/>
    </row>
    <row r="436" spans="2:6" x14ac:dyDescent="0.2">
      <c r="B436" s="1"/>
      <c r="D436" s="1"/>
      <c r="E436" s="1"/>
      <c r="F436" s="1"/>
    </row>
    <row r="437" spans="2:6" x14ac:dyDescent="0.2">
      <c r="B437" s="1"/>
      <c r="D437" s="1"/>
      <c r="E437" s="1"/>
      <c r="F437" s="1"/>
    </row>
    <row r="438" spans="2:6" x14ac:dyDescent="0.2">
      <c r="B438" s="1"/>
      <c r="D438" s="1"/>
      <c r="E438" s="1"/>
      <c r="F438" s="1"/>
    </row>
    <row r="439" spans="2:6" x14ac:dyDescent="0.2">
      <c r="B439" s="1"/>
      <c r="D439" s="1"/>
      <c r="E439" s="1"/>
      <c r="F439" s="1"/>
    </row>
    <row r="440" spans="2:6" x14ac:dyDescent="0.2">
      <c r="B440" s="1"/>
      <c r="D440" s="1"/>
      <c r="E440" s="1"/>
      <c r="F440" s="1"/>
    </row>
    <row r="441" spans="2:6" x14ac:dyDescent="0.2">
      <c r="B441" s="1"/>
      <c r="D441" s="1"/>
      <c r="E441" s="1"/>
      <c r="F441" s="1"/>
    </row>
    <row r="442" spans="2:6" x14ac:dyDescent="0.2">
      <c r="B442" s="1"/>
      <c r="D442" s="1"/>
      <c r="E442" s="1"/>
      <c r="F442" s="1"/>
    </row>
    <row r="443" spans="2:6" x14ac:dyDescent="0.2">
      <c r="B443" s="1"/>
      <c r="D443" s="1"/>
      <c r="E443" s="1"/>
      <c r="F443" s="1"/>
    </row>
    <row r="444" spans="2:6" x14ac:dyDescent="0.2">
      <c r="B444" s="1"/>
      <c r="D444" s="1"/>
      <c r="E444" s="1"/>
      <c r="F444" s="1"/>
    </row>
    <row r="445" spans="2:6" x14ac:dyDescent="0.2">
      <c r="B445" s="1"/>
      <c r="D445" s="1"/>
      <c r="E445" s="1"/>
      <c r="F445" s="1"/>
    </row>
    <row r="446" spans="2:6" x14ac:dyDescent="0.2">
      <c r="B446" s="1"/>
      <c r="D446" s="1"/>
      <c r="E446" s="1"/>
      <c r="F446" s="1"/>
    </row>
    <row r="447" spans="2:6" x14ac:dyDescent="0.2">
      <c r="B447" s="1"/>
      <c r="D447" s="1"/>
      <c r="E447" s="1"/>
      <c r="F447" s="1"/>
    </row>
    <row r="448" spans="2:6" x14ac:dyDescent="0.2">
      <c r="B448" s="1"/>
      <c r="D448" s="1"/>
      <c r="E448" s="1"/>
      <c r="F448" s="1"/>
    </row>
    <row r="449" spans="2:6" x14ac:dyDescent="0.2">
      <c r="B449" s="1"/>
      <c r="D449" s="1"/>
      <c r="E449" s="1"/>
      <c r="F449" s="1"/>
    </row>
    <row r="450" spans="2:6" x14ac:dyDescent="0.2">
      <c r="B450" s="1"/>
      <c r="D450" s="1"/>
      <c r="E450" s="1"/>
      <c r="F450" s="1"/>
    </row>
    <row r="451" spans="2:6" x14ac:dyDescent="0.2">
      <c r="B451" s="1"/>
      <c r="D451" s="1"/>
      <c r="E451" s="1"/>
      <c r="F451" s="1"/>
    </row>
    <row r="452" spans="2:6" x14ac:dyDescent="0.2">
      <c r="B452" s="1"/>
      <c r="D452" s="1"/>
      <c r="E452" s="1"/>
      <c r="F452" s="1"/>
    </row>
    <row r="453" spans="2:6" x14ac:dyDescent="0.2">
      <c r="B453" s="1"/>
      <c r="D453" s="1"/>
      <c r="E453" s="1"/>
      <c r="F453" s="1"/>
    </row>
    <row r="454" spans="2:6" x14ac:dyDescent="0.2">
      <c r="B454" s="1"/>
      <c r="D454" s="1"/>
      <c r="E454" s="1"/>
      <c r="F454" s="1"/>
    </row>
    <row r="455" spans="2:6" x14ac:dyDescent="0.2">
      <c r="B455" s="1"/>
      <c r="D455" s="1"/>
      <c r="E455" s="1"/>
      <c r="F455" s="1"/>
    </row>
    <row r="456" spans="2:6" x14ac:dyDescent="0.2">
      <c r="B456" s="1"/>
      <c r="D456" s="1"/>
      <c r="E456" s="1"/>
      <c r="F456" s="1"/>
    </row>
    <row r="457" spans="2:6" x14ac:dyDescent="0.2">
      <c r="B457" s="1"/>
      <c r="D457" s="1"/>
      <c r="E457" s="1"/>
      <c r="F457" s="1"/>
    </row>
    <row r="458" spans="2:6" x14ac:dyDescent="0.2">
      <c r="B458" s="1"/>
      <c r="D458" s="1"/>
      <c r="E458" s="1"/>
      <c r="F458" s="1"/>
    </row>
    <row r="459" spans="2:6" x14ac:dyDescent="0.2">
      <c r="B459" s="1"/>
      <c r="D459" s="1"/>
      <c r="E459" s="1"/>
      <c r="F459" s="1"/>
    </row>
    <row r="460" spans="2:6" x14ac:dyDescent="0.2">
      <c r="B460" s="1"/>
      <c r="D460" s="1"/>
      <c r="E460" s="1"/>
      <c r="F460" s="1"/>
    </row>
    <row r="461" spans="2:6" x14ac:dyDescent="0.2">
      <c r="B461" s="1"/>
      <c r="D461" s="1"/>
      <c r="E461" s="1"/>
      <c r="F461" s="1"/>
    </row>
    <row r="462" spans="2:6" x14ac:dyDescent="0.2">
      <c r="B462" s="1"/>
      <c r="D462" s="1"/>
      <c r="E462" s="1"/>
      <c r="F462" s="1"/>
    </row>
    <row r="463" spans="2:6" x14ac:dyDescent="0.2">
      <c r="B463" s="1"/>
      <c r="D463" s="1"/>
      <c r="E463" s="1"/>
      <c r="F463" s="1"/>
    </row>
    <row r="464" spans="2:6" x14ac:dyDescent="0.2">
      <c r="B464" s="1"/>
      <c r="D464" s="1"/>
      <c r="E464" s="1"/>
      <c r="F464" s="1"/>
    </row>
    <row r="465" spans="2:6" x14ac:dyDescent="0.2">
      <c r="B465" s="1"/>
      <c r="D465" s="1"/>
      <c r="E465" s="1"/>
      <c r="F465" s="1"/>
    </row>
    <row r="466" spans="2:6" x14ac:dyDescent="0.2">
      <c r="B466" s="1"/>
      <c r="D466" s="1"/>
      <c r="E466" s="1"/>
      <c r="F466" s="1"/>
    </row>
    <row r="467" spans="2:6" x14ac:dyDescent="0.2">
      <c r="B467" s="1"/>
      <c r="D467" s="1"/>
      <c r="E467" s="1"/>
      <c r="F467" s="1"/>
    </row>
    <row r="468" spans="2:6" x14ac:dyDescent="0.2">
      <c r="B468" s="1"/>
      <c r="D468" s="1"/>
      <c r="E468" s="1"/>
      <c r="F468" s="1"/>
    </row>
    <row r="469" spans="2:6" x14ac:dyDescent="0.2">
      <c r="B469" s="1"/>
      <c r="D469" s="1"/>
      <c r="E469" s="1"/>
      <c r="F469" s="1"/>
    </row>
    <row r="470" spans="2:6" x14ac:dyDescent="0.2">
      <c r="B470" s="1"/>
      <c r="D470" s="1"/>
      <c r="E470" s="1"/>
      <c r="F470" s="1"/>
    </row>
    <row r="471" spans="2:6" x14ac:dyDescent="0.2">
      <c r="B471" s="1"/>
      <c r="D471" s="1"/>
      <c r="E471" s="1"/>
      <c r="F471" s="1"/>
    </row>
    <row r="472" spans="2:6" x14ac:dyDescent="0.2">
      <c r="B472" s="1"/>
      <c r="D472" s="1"/>
      <c r="E472" s="1"/>
      <c r="F472" s="1"/>
    </row>
    <row r="473" spans="2:6" x14ac:dyDescent="0.2">
      <c r="B473" s="1"/>
      <c r="D473" s="1"/>
      <c r="E473" s="1"/>
      <c r="F473" s="1"/>
    </row>
    <row r="474" spans="2:6" x14ac:dyDescent="0.2">
      <c r="B474" s="1"/>
      <c r="D474" s="1"/>
      <c r="E474" s="1"/>
      <c r="F474" s="1"/>
    </row>
    <row r="475" spans="2:6" x14ac:dyDescent="0.2">
      <c r="B475" s="1"/>
      <c r="D475" s="1"/>
      <c r="E475" s="1"/>
      <c r="F475" s="1"/>
    </row>
    <row r="476" spans="2:6" x14ac:dyDescent="0.2">
      <c r="B476" s="1"/>
      <c r="D476" s="1"/>
      <c r="E476" s="1"/>
      <c r="F476" s="1"/>
    </row>
    <row r="477" spans="2:6" x14ac:dyDescent="0.2">
      <c r="B477" s="1"/>
      <c r="D477" s="1"/>
      <c r="E477" s="1"/>
      <c r="F477" s="1"/>
    </row>
    <row r="478" spans="2:6" x14ac:dyDescent="0.2">
      <c r="B478" s="1"/>
      <c r="D478" s="1"/>
      <c r="E478" s="1"/>
      <c r="F478" s="1"/>
    </row>
    <row r="479" spans="2:6" x14ac:dyDescent="0.2">
      <c r="B479" s="1"/>
      <c r="D479" s="1"/>
      <c r="E479" s="1"/>
      <c r="F479" s="1"/>
    </row>
    <row r="480" spans="2:6" x14ac:dyDescent="0.2">
      <c r="B480" s="1"/>
      <c r="D480" s="1"/>
      <c r="E480" s="1"/>
      <c r="F480" s="1"/>
    </row>
    <row r="481" spans="2:6" x14ac:dyDescent="0.2">
      <c r="B481" s="1"/>
      <c r="D481" s="1"/>
      <c r="E481" s="1"/>
      <c r="F481" s="1"/>
    </row>
    <row r="482" spans="2:6" x14ac:dyDescent="0.2">
      <c r="B482" s="1"/>
      <c r="D482" s="1"/>
      <c r="E482" s="1"/>
      <c r="F482" s="1"/>
    </row>
    <row r="483" spans="2:6" x14ac:dyDescent="0.2">
      <c r="B483" s="1"/>
      <c r="D483" s="1"/>
      <c r="E483" s="1"/>
      <c r="F483" s="1"/>
    </row>
    <row r="484" spans="2:6" x14ac:dyDescent="0.2">
      <c r="B484" s="1"/>
      <c r="D484" s="1"/>
      <c r="E484" s="1"/>
      <c r="F484" s="1"/>
    </row>
    <row r="485" spans="2:6" x14ac:dyDescent="0.2">
      <c r="B485" s="1"/>
      <c r="D485" s="1"/>
      <c r="E485" s="1"/>
      <c r="F485" s="1"/>
    </row>
    <row r="486" spans="2:6" x14ac:dyDescent="0.2">
      <c r="B486" s="1"/>
      <c r="D486" s="1"/>
      <c r="E486" s="1"/>
      <c r="F486" s="1"/>
    </row>
    <row r="487" spans="2:6" x14ac:dyDescent="0.2">
      <c r="B487" s="1"/>
      <c r="D487" s="1"/>
      <c r="E487" s="1"/>
      <c r="F487" s="1"/>
    </row>
    <row r="488" spans="2:6" x14ac:dyDescent="0.2">
      <c r="B488" s="1"/>
      <c r="D488" s="1"/>
      <c r="E488" s="1"/>
      <c r="F488" s="1"/>
    </row>
    <row r="489" spans="2:6" x14ac:dyDescent="0.2">
      <c r="B489" s="1"/>
      <c r="D489" s="1"/>
      <c r="E489" s="1"/>
      <c r="F489" s="1"/>
    </row>
    <row r="490" spans="2:6" x14ac:dyDescent="0.2">
      <c r="B490" s="1"/>
      <c r="D490" s="1"/>
      <c r="E490" s="1"/>
      <c r="F490" s="1"/>
    </row>
    <row r="491" spans="2:6" x14ac:dyDescent="0.2">
      <c r="B491" s="1"/>
      <c r="D491" s="1"/>
      <c r="E491" s="1"/>
      <c r="F491" s="1"/>
    </row>
    <row r="492" spans="2:6" x14ac:dyDescent="0.2">
      <c r="B492" s="1"/>
      <c r="D492" s="1"/>
      <c r="E492" s="1"/>
      <c r="F492" s="1"/>
    </row>
    <row r="493" spans="2:6" x14ac:dyDescent="0.2">
      <c r="B493" s="1"/>
      <c r="D493" s="1"/>
      <c r="E493" s="1"/>
      <c r="F493" s="1"/>
    </row>
    <row r="494" spans="2:6" x14ac:dyDescent="0.2">
      <c r="B494" s="1"/>
      <c r="D494" s="1"/>
      <c r="E494" s="1"/>
      <c r="F494" s="1"/>
    </row>
    <row r="495" spans="2:6" x14ac:dyDescent="0.2">
      <c r="B495" s="1"/>
      <c r="D495" s="1"/>
      <c r="E495" s="1"/>
      <c r="F495" s="1"/>
    </row>
    <row r="496" spans="2:6" x14ac:dyDescent="0.2">
      <c r="B496" s="1"/>
      <c r="D496" s="1"/>
      <c r="E496" s="1"/>
      <c r="F496" s="1"/>
    </row>
    <row r="497" spans="2:6" x14ac:dyDescent="0.2">
      <c r="B497" s="1"/>
      <c r="D497" s="1"/>
      <c r="E497" s="1"/>
      <c r="F497" s="1"/>
    </row>
    <row r="498" spans="2:6" x14ac:dyDescent="0.2">
      <c r="B498" s="1"/>
      <c r="D498" s="1"/>
      <c r="E498" s="1"/>
      <c r="F498" s="1"/>
    </row>
    <row r="499" spans="2:6" x14ac:dyDescent="0.2">
      <c r="B499" s="1"/>
      <c r="D499" s="1"/>
      <c r="E499" s="1"/>
      <c r="F499" s="1"/>
    </row>
    <row r="500" spans="2:6" x14ac:dyDescent="0.2">
      <c r="B500" s="1"/>
      <c r="D500" s="1"/>
      <c r="E500" s="1"/>
      <c r="F500" s="1"/>
    </row>
    <row r="501" spans="2:6" x14ac:dyDescent="0.2">
      <c r="B501" s="1"/>
      <c r="D501" s="1"/>
      <c r="E501" s="1"/>
      <c r="F501" s="1"/>
    </row>
    <row r="502" spans="2:6" x14ac:dyDescent="0.2">
      <c r="B502" s="1"/>
      <c r="D502" s="1"/>
      <c r="E502" s="1"/>
      <c r="F502" s="1"/>
    </row>
  </sheetData>
  <sheetProtection password="C69C" sheet="1" objects="1" scenarios="1"/>
  <phoneticPr fontId="4" type="noConversion"/>
  <dataValidations count="1">
    <dataValidation type="whole" allowBlank="1" showInputMessage="1" showErrorMessage="1" sqref="D6:E72">
      <formula1>-100000000</formula1>
      <formula2>100000000</formula2>
    </dataValidation>
  </dataValidations>
  <pageMargins left="0.35433070866141736" right="0.19685039370078741" top="0.15748031496062992" bottom="0.11811023622047245" header="0.19685039370078741" footer="0.39370078740157483"/>
  <pageSetup paperSize="8" orientation="portrait" r:id="rId1"/>
  <headerFooter alignWithMargins="0"/>
  <rowBreaks count="1" manualBreakCount="1">
    <brk id="33" max="5" man="1"/>
  </rowBreaks>
  <ignoredErrors>
    <ignoredError sqref="F39" formula="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C00000"/>
    <pageSetUpPr fitToPage="1"/>
  </sheetPr>
  <dimension ref="A1:N50"/>
  <sheetViews>
    <sheetView workbookViewId="0">
      <selection activeCell="I2" sqref="I2"/>
    </sheetView>
  </sheetViews>
  <sheetFormatPr defaultRowHeight="12.75" x14ac:dyDescent="0.2"/>
  <cols>
    <col min="1" max="1" width="7.85546875" style="772" customWidth="1"/>
    <col min="2" max="2" width="49.7109375" style="291" bestFit="1" customWidth="1"/>
    <col min="3" max="4" width="12.42578125" style="743" customWidth="1"/>
    <col min="5" max="5" width="13.140625" style="743" customWidth="1"/>
    <col min="6" max="7" width="9.140625" style="743"/>
    <col min="8" max="8" width="11.5703125" style="743" customWidth="1"/>
    <col min="9" max="10" width="9.140625" style="743"/>
    <col min="11" max="11" width="10.28515625" style="743" bestFit="1" customWidth="1"/>
    <col min="12" max="33" width="9.140625" style="743"/>
    <col min="34" max="34" width="11.7109375" style="743" customWidth="1"/>
    <col min="35" max="16384" width="9.140625" style="743"/>
  </cols>
  <sheetData>
    <row r="1" spans="1:5" x14ac:dyDescent="0.2">
      <c r="A1" s="749"/>
      <c r="B1" s="750"/>
      <c r="C1" s="740"/>
      <c r="D1" s="741"/>
      <c r="E1" s="742"/>
    </row>
    <row r="2" spans="1:5" x14ac:dyDescent="0.2">
      <c r="A2" s="751" t="s">
        <v>491</v>
      </c>
      <c r="B2" s="752"/>
      <c r="C2" s="744"/>
      <c r="D2" s="745"/>
      <c r="E2" s="746"/>
    </row>
    <row r="3" spans="1:5" x14ac:dyDescent="0.2">
      <c r="A3" s="753"/>
      <c r="B3" s="134"/>
      <c r="C3" s="744"/>
      <c r="D3" s="745"/>
      <c r="E3" s="746"/>
    </row>
    <row r="4" spans="1:5" ht="15.75" x14ac:dyDescent="0.25">
      <c r="A4" s="751" t="s">
        <v>871</v>
      </c>
      <c r="B4" s="9"/>
      <c r="C4" s="747" t="str">
        <f>IF(Assets!$F$75=(Liabilities!$E$49+(Capital!$F$17+Capital!$F$31)),"","DOES NOT BALANCE")</f>
        <v/>
      </c>
      <c r="D4" s="745"/>
      <c r="E4" s="746"/>
    </row>
    <row r="5" spans="1:5" ht="15.75" x14ac:dyDescent="0.25">
      <c r="A5" s="751"/>
      <c r="B5" s="9"/>
      <c r="C5" s="747"/>
      <c r="D5" s="745"/>
      <c r="E5" s="746"/>
    </row>
    <row r="6" spans="1:5" ht="15.75" x14ac:dyDescent="0.25">
      <c r="A6" s="751" t="s">
        <v>807</v>
      </c>
      <c r="B6" s="9"/>
      <c r="C6" s="747"/>
      <c r="D6" s="745"/>
      <c r="E6" s="746"/>
    </row>
    <row r="7" spans="1:5" ht="3" customHeight="1" x14ac:dyDescent="0.2">
      <c r="A7" s="753"/>
      <c r="B7" s="134"/>
      <c r="C7" s="744"/>
      <c r="D7" s="745"/>
      <c r="E7" s="746"/>
    </row>
    <row r="8" spans="1:5" ht="18.75" customHeight="1" x14ac:dyDescent="0.2">
      <c r="A8" s="754" t="s">
        <v>827</v>
      </c>
      <c r="B8" s="26" t="s">
        <v>24</v>
      </c>
      <c r="C8" s="773" t="s">
        <v>25</v>
      </c>
      <c r="D8" s="773" t="s">
        <v>26</v>
      </c>
      <c r="E8" s="773" t="s">
        <v>23</v>
      </c>
    </row>
    <row r="9" spans="1:5" x14ac:dyDescent="0.2">
      <c r="A9" s="755" t="s">
        <v>203</v>
      </c>
      <c r="B9" s="20" t="s">
        <v>808</v>
      </c>
      <c r="C9" s="756"/>
      <c r="D9" s="756"/>
      <c r="E9" s="757"/>
    </row>
    <row r="10" spans="1:5" x14ac:dyDescent="0.2">
      <c r="A10" s="753" t="s">
        <v>828</v>
      </c>
      <c r="B10" s="777" t="s">
        <v>809</v>
      </c>
      <c r="C10" s="758"/>
      <c r="D10" s="758"/>
      <c r="E10" s="759">
        <f>C10+D10</f>
        <v>0</v>
      </c>
    </row>
    <row r="11" spans="1:5" x14ac:dyDescent="0.2">
      <c r="A11" s="778" t="s">
        <v>829</v>
      </c>
      <c r="B11" s="779" t="s">
        <v>810</v>
      </c>
      <c r="C11" s="758"/>
      <c r="D11" s="758"/>
      <c r="E11" s="759">
        <f>C11+D11</f>
        <v>0</v>
      </c>
    </row>
    <row r="12" spans="1:5" ht="13.5" thickBot="1" x14ac:dyDescent="0.25">
      <c r="A12" s="778" t="s">
        <v>830</v>
      </c>
      <c r="B12" s="780" t="s">
        <v>811</v>
      </c>
      <c r="C12" s="758"/>
      <c r="D12" s="758"/>
      <c r="E12" s="759">
        <f>C12+D12</f>
        <v>0</v>
      </c>
    </row>
    <row r="13" spans="1:5" ht="13.5" thickBot="1" x14ac:dyDescent="0.25">
      <c r="A13" s="761" t="s">
        <v>831</v>
      </c>
      <c r="B13" s="10" t="s">
        <v>813</v>
      </c>
      <c r="C13" s="14">
        <f>SUM(C10:C12)</f>
        <v>0</v>
      </c>
      <c r="D13" s="14">
        <f>SUM(D10:D12)</f>
        <v>0</v>
      </c>
      <c r="E13" s="14">
        <f>C13+D13</f>
        <v>0</v>
      </c>
    </row>
    <row r="14" spans="1:5" x14ac:dyDescent="0.2">
      <c r="A14" s="781" t="s">
        <v>832</v>
      </c>
      <c r="B14" s="782" t="s">
        <v>821</v>
      </c>
      <c r="C14" s="783"/>
      <c r="D14" s="783"/>
      <c r="E14" s="759">
        <f>C14+D14</f>
        <v>0</v>
      </c>
    </row>
    <row r="15" spans="1:5" x14ac:dyDescent="0.2">
      <c r="A15" s="761"/>
      <c r="B15" s="10"/>
      <c r="C15" s="762"/>
      <c r="D15" s="762"/>
      <c r="E15" s="784"/>
    </row>
    <row r="16" spans="1:5" x14ac:dyDescent="0.2">
      <c r="A16" s="755" t="s">
        <v>204</v>
      </c>
      <c r="B16" s="20" t="s">
        <v>822</v>
      </c>
      <c r="C16" s="775"/>
      <c r="D16" s="775"/>
      <c r="E16" s="785">
        <f>C16+D16</f>
        <v>0</v>
      </c>
    </row>
    <row r="17" spans="1:5" x14ac:dyDescent="0.2">
      <c r="A17" s="761"/>
      <c r="B17" s="10"/>
      <c r="C17" s="762"/>
      <c r="D17" s="762"/>
      <c r="E17" s="786"/>
    </row>
    <row r="18" spans="1:5" x14ac:dyDescent="0.2">
      <c r="A18" s="755" t="s">
        <v>205</v>
      </c>
      <c r="B18" s="20" t="s">
        <v>814</v>
      </c>
      <c r="C18" s="775"/>
      <c r="D18" s="775"/>
      <c r="E18" s="785">
        <f>C18+D18</f>
        <v>0</v>
      </c>
    </row>
    <row r="19" spans="1:5" x14ac:dyDescent="0.2">
      <c r="A19" s="761"/>
      <c r="B19" s="10"/>
      <c r="C19" s="762"/>
      <c r="D19" s="762"/>
      <c r="E19" s="764"/>
    </row>
    <row r="20" spans="1:5" x14ac:dyDescent="0.2">
      <c r="A20" s="755" t="s">
        <v>582</v>
      </c>
      <c r="B20" s="20" t="s">
        <v>815</v>
      </c>
      <c r="C20" s="775"/>
      <c r="D20" s="775"/>
      <c r="E20" s="759">
        <f>C20+D20</f>
        <v>0</v>
      </c>
    </row>
    <row r="21" spans="1:5" x14ac:dyDescent="0.2">
      <c r="A21" s="761"/>
      <c r="B21" s="10"/>
      <c r="C21" s="762"/>
      <c r="D21" s="762"/>
      <c r="E21" s="764"/>
    </row>
    <row r="22" spans="1:5" x14ac:dyDescent="0.2">
      <c r="A22" s="754" t="s">
        <v>833</v>
      </c>
      <c r="B22" s="26" t="s">
        <v>823</v>
      </c>
      <c r="C22" s="26"/>
      <c r="D22" s="26"/>
      <c r="E22" s="125"/>
    </row>
    <row r="23" spans="1:5" x14ac:dyDescent="0.2">
      <c r="A23" s="763" t="s">
        <v>834</v>
      </c>
      <c r="B23" s="92" t="s">
        <v>824</v>
      </c>
      <c r="C23" s="758"/>
      <c r="D23" s="758"/>
      <c r="E23" s="759">
        <f>C23+D23</f>
        <v>0</v>
      </c>
    </row>
    <row r="24" spans="1:5" x14ac:dyDescent="0.2">
      <c r="A24" s="763" t="s">
        <v>835</v>
      </c>
      <c r="B24" s="92" t="s">
        <v>825</v>
      </c>
      <c r="C24" s="758"/>
      <c r="D24" s="758"/>
      <c r="E24" s="759">
        <f>C24+D24</f>
        <v>0</v>
      </c>
    </row>
    <row r="25" spans="1:5" ht="13.5" thickBot="1" x14ac:dyDescent="0.25">
      <c r="A25" s="763" t="s">
        <v>836</v>
      </c>
      <c r="B25" s="92" t="s">
        <v>6</v>
      </c>
      <c r="C25" s="758"/>
      <c r="D25" s="758"/>
      <c r="E25" s="759">
        <f>C25+D25</f>
        <v>0</v>
      </c>
    </row>
    <row r="26" spans="1:5" ht="13.5" thickBot="1" x14ac:dyDescent="0.25">
      <c r="A26" s="754" t="s">
        <v>837</v>
      </c>
      <c r="B26" s="765" t="s">
        <v>816</v>
      </c>
      <c r="C26" s="14">
        <f>SUM(C23:C25)</f>
        <v>0</v>
      </c>
      <c r="D26" s="14">
        <f>SUM(D23:D25)</f>
        <v>0</v>
      </c>
      <c r="E26" s="14">
        <f>SUM(E23:E25)</f>
        <v>0</v>
      </c>
    </row>
    <row r="27" spans="1:5" x14ac:dyDescent="0.2">
      <c r="A27" s="761"/>
      <c r="B27" s="10"/>
      <c r="C27" s="762"/>
      <c r="D27" s="762"/>
      <c r="E27" s="786"/>
    </row>
    <row r="28" spans="1:5" x14ac:dyDescent="0.2">
      <c r="A28" s="755" t="s">
        <v>838</v>
      </c>
      <c r="B28" s="20" t="s">
        <v>817</v>
      </c>
      <c r="C28" s="775"/>
      <c r="D28" s="775"/>
      <c r="E28" s="759">
        <f>C28+D28</f>
        <v>0</v>
      </c>
    </row>
    <row r="29" spans="1:5" ht="13.5" thickBot="1" x14ac:dyDescent="0.25">
      <c r="A29" s="761"/>
      <c r="B29" s="10"/>
      <c r="C29" s="762"/>
      <c r="D29" s="762"/>
      <c r="E29" s="764"/>
    </row>
    <row r="30" spans="1:5" ht="13.5" thickBot="1" x14ac:dyDescent="0.25">
      <c r="A30" s="754" t="s">
        <v>839</v>
      </c>
      <c r="B30" s="26" t="s">
        <v>812</v>
      </c>
      <c r="C30" s="14">
        <f>C13+C16+C18+C20+C26+C28</f>
        <v>0</v>
      </c>
      <c r="D30" s="14">
        <f>D13+D16+D18+D20+D26+D28</f>
        <v>0</v>
      </c>
      <c r="E30" s="14">
        <f>C30+D30</f>
        <v>0</v>
      </c>
    </row>
    <row r="31" spans="1:5" x14ac:dyDescent="0.2">
      <c r="A31" s="761"/>
      <c r="B31" s="10"/>
      <c r="C31" s="762"/>
      <c r="D31" s="762"/>
      <c r="E31" s="764"/>
    </row>
    <row r="32" spans="1:5" x14ac:dyDescent="0.2">
      <c r="A32" s="755" t="s">
        <v>840</v>
      </c>
      <c r="B32" s="20" t="s">
        <v>51</v>
      </c>
      <c r="C32" s="756"/>
      <c r="D32" s="756"/>
      <c r="E32" s="757"/>
    </row>
    <row r="33" spans="1:14" x14ac:dyDescent="0.2">
      <c r="A33" s="763" t="s">
        <v>841</v>
      </c>
      <c r="B33" s="92" t="s">
        <v>52</v>
      </c>
      <c r="C33" s="758"/>
      <c r="D33" s="758"/>
      <c r="E33" s="759">
        <f>C33+D33</f>
        <v>0</v>
      </c>
      <c r="N33" s="743" t="s">
        <v>288</v>
      </c>
    </row>
    <row r="34" spans="1:14" x14ac:dyDescent="0.2">
      <c r="A34" s="763" t="s">
        <v>842</v>
      </c>
      <c r="B34" s="92" t="s">
        <v>72</v>
      </c>
      <c r="C34" s="758"/>
      <c r="D34" s="758"/>
      <c r="E34" s="759">
        <f>C34+D34</f>
        <v>0</v>
      </c>
    </row>
    <row r="35" spans="1:14" x14ac:dyDescent="0.2">
      <c r="A35" s="763" t="s">
        <v>843</v>
      </c>
      <c r="B35" s="92" t="s">
        <v>53</v>
      </c>
      <c r="C35" s="758"/>
      <c r="D35" s="758"/>
      <c r="E35" s="759">
        <f>C35+D35</f>
        <v>0</v>
      </c>
    </row>
    <row r="36" spans="1:14" ht="13.5" thickBot="1" x14ac:dyDescent="0.25">
      <c r="A36" s="130" t="s">
        <v>844</v>
      </c>
      <c r="B36" s="92" t="s">
        <v>216</v>
      </c>
      <c r="C36" s="758"/>
      <c r="D36" s="758"/>
      <c r="E36" s="759">
        <f>C36+D36</f>
        <v>0</v>
      </c>
    </row>
    <row r="37" spans="1:14" ht="13.5" thickBot="1" x14ac:dyDescent="0.25">
      <c r="A37" s="761" t="s">
        <v>845</v>
      </c>
      <c r="B37" s="10" t="s">
        <v>1</v>
      </c>
      <c r="C37" s="14">
        <f>SUM(C33:C36)</f>
        <v>0</v>
      </c>
      <c r="D37" s="14">
        <f>SUM(D33:D36)</f>
        <v>0</v>
      </c>
      <c r="E37" s="14">
        <f>SUM(E33:E36)</f>
        <v>0</v>
      </c>
    </row>
    <row r="38" spans="1:14" x14ac:dyDescent="0.2">
      <c r="A38" s="755" t="s">
        <v>846</v>
      </c>
      <c r="B38" s="20" t="s">
        <v>73</v>
      </c>
      <c r="C38" s="756"/>
      <c r="D38" s="756"/>
      <c r="E38" s="757"/>
    </row>
    <row r="39" spans="1:14" x14ac:dyDescent="0.2">
      <c r="A39" s="763" t="s">
        <v>847</v>
      </c>
      <c r="B39" s="92" t="s">
        <v>57</v>
      </c>
      <c r="C39" s="760"/>
      <c r="D39" s="760"/>
      <c r="E39" s="759">
        <f>C39+D39</f>
        <v>0</v>
      </c>
    </row>
    <row r="40" spans="1:14" x14ac:dyDescent="0.2">
      <c r="A40" s="763" t="s">
        <v>848</v>
      </c>
      <c r="B40" s="92" t="s">
        <v>59</v>
      </c>
      <c r="C40" s="760"/>
      <c r="D40" s="760"/>
      <c r="E40" s="759">
        <f t="shared" ref="E40:E46" si="0">C40+D40</f>
        <v>0</v>
      </c>
    </row>
    <row r="41" spans="1:14" x14ac:dyDescent="0.2">
      <c r="A41" s="763" t="s">
        <v>849</v>
      </c>
      <c r="B41" s="92" t="s">
        <v>61</v>
      </c>
      <c r="C41" s="760"/>
      <c r="D41" s="760"/>
      <c r="E41" s="759">
        <f t="shared" si="0"/>
        <v>0</v>
      </c>
    </row>
    <row r="42" spans="1:14" x14ac:dyDescent="0.2">
      <c r="A42" s="763" t="s">
        <v>850</v>
      </c>
      <c r="B42" s="92" t="s">
        <v>63</v>
      </c>
      <c r="C42" s="760"/>
      <c r="D42" s="760"/>
      <c r="E42" s="759">
        <f t="shared" si="0"/>
        <v>0</v>
      </c>
    </row>
    <row r="43" spans="1:14" x14ac:dyDescent="0.2">
      <c r="A43" s="763" t="s">
        <v>851</v>
      </c>
      <c r="B43" s="92" t="s">
        <v>65</v>
      </c>
      <c r="C43" s="760"/>
      <c r="D43" s="760"/>
      <c r="E43" s="759">
        <f t="shared" si="0"/>
        <v>0</v>
      </c>
    </row>
    <row r="44" spans="1:14" x14ac:dyDescent="0.2">
      <c r="A44" s="763" t="s">
        <v>852</v>
      </c>
      <c r="B44" s="92" t="s">
        <v>10</v>
      </c>
      <c r="C44" s="760"/>
      <c r="D44" s="760"/>
      <c r="E44" s="759">
        <f t="shared" si="0"/>
        <v>0</v>
      </c>
    </row>
    <row r="45" spans="1:14" x14ac:dyDescent="0.2">
      <c r="A45" s="763" t="s">
        <v>853</v>
      </c>
      <c r="B45" s="92" t="s">
        <v>498</v>
      </c>
      <c r="C45" s="760"/>
      <c r="D45" s="760"/>
      <c r="E45" s="759">
        <f t="shared" si="0"/>
        <v>0</v>
      </c>
    </row>
    <row r="46" spans="1:14" ht="13.5" thickBot="1" x14ac:dyDescent="0.25">
      <c r="A46" s="763" t="s">
        <v>854</v>
      </c>
      <c r="B46" s="92" t="s">
        <v>68</v>
      </c>
      <c r="C46" s="760"/>
      <c r="D46" s="760"/>
      <c r="E46" s="759">
        <f t="shared" si="0"/>
        <v>0</v>
      </c>
    </row>
    <row r="47" spans="1:14" ht="13.5" thickBot="1" x14ac:dyDescent="0.25">
      <c r="A47" s="766" t="s">
        <v>855</v>
      </c>
      <c r="B47" s="121" t="s">
        <v>1</v>
      </c>
      <c r="C47" s="767">
        <f>SUM(C39:C46)</f>
        <v>0</v>
      </c>
      <c r="D47" s="768">
        <f>SUM(D39:D46)</f>
        <v>0</v>
      </c>
      <c r="E47" s="14">
        <f>SUM(E39:E46)</f>
        <v>0</v>
      </c>
      <c r="H47" s="748"/>
    </row>
    <row r="48" spans="1:14" ht="13.5" thickBot="1" x14ac:dyDescent="0.25">
      <c r="A48" s="763"/>
      <c r="B48" s="92"/>
      <c r="C48" s="769"/>
      <c r="D48" s="770"/>
      <c r="E48" s="771"/>
    </row>
    <row r="49" spans="1:8" ht="13.5" thickBot="1" x14ac:dyDescent="0.25">
      <c r="A49" s="754" t="s">
        <v>856</v>
      </c>
      <c r="B49" s="765" t="s">
        <v>217</v>
      </c>
      <c r="C49" s="14">
        <f>C30+C37+C47</f>
        <v>0</v>
      </c>
      <c r="D49" s="14">
        <f>D30+D37+D47</f>
        <v>0</v>
      </c>
      <c r="E49" s="14">
        <f>C49+D49</f>
        <v>0</v>
      </c>
      <c r="H49" s="748"/>
    </row>
    <row r="50" spans="1:8" x14ac:dyDescent="0.2">
      <c r="C50" s="291"/>
      <c r="D50" s="291"/>
      <c r="E50" s="291"/>
    </row>
  </sheetData>
  <sheetProtection password="C69C" sheet="1" objects="1" scenarios="1"/>
  <phoneticPr fontId="4" type="noConversion"/>
  <dataValidations count="1">
    <dataValidation type="whole" allowBlank="1" showInputMessage="1" showErrorMessage="1" sqref="C10:D46">
      <formula1>-100000000</formula1>
      <formula2>100000000</formula2>
    </dataValidation>
  </dataValidations>
  <pageMargins left="0.74803149606299213" right="0.74803149606299213" top="0.59055118110236227" bottom="0.59055118110236227" header="0.51181102362204722" footer="0.51181102362204722"/>
  <pageSetup paperSize="9" scale="91"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C00000"/>
    <pageSetUpPr fitToPage="1"/>
  </sheetPr>
  <dimension ref="A1:F43"/>
  <sheetViews>
    <sheetView workbookViewId="0">
      <selection activeCell="F32" sqref="F32"/>
    </sheetView>
  </sheetViews>
  <sheetFormatPr defaultRowHeight="12.75" x14ac:dyDescent="0.2"/>
  <cols>
    <col min="1" max="1" width="9.7109375" customWidth="1"/>
    <col min="2" max="2" width="8.140625" customWidth="1"/>
    <col min="3" max="3" width="5.140625" bestFit="1" customWidth="1"/>
    <col min="4" max="4" width="66.140625" bestFit="1" customWidth="1"/>
    <col min="6" max="6" width="13.140625" customWidth="1"/>
  </cols>
  <sheetData>
    <row r="1" spans="1:6" s="114" customFormat="1" x14ac:dyDescent="0.2">
      <c r="A1" s="109"/>
      <c r="B1" s="110"/>
      <c r="C1" s="110"/>
      <c r="D1" s="111"/>
      <c r="E1" s="110"/>
      <c r="F1" s="112"/>
    </row>
    <row r="2" spans="1:6" s="114" customFormat="1" x14ac:dyDescent="0.2">
      <c r="A2" s="362" t="s">
        <v>492</v>
      </c>
      <c r="B2" s="115"/>
      <c r="C2" s="115"/>
      <c r="D2" s="116"/>
      <c r="E2" s="115"/>
      <c r="F2" s="117"/>
    </row>
    <row r="3" spans="1:6" ht="15.75" x14ac:dyDescent="0.25">
      <c r="A3" s="33"/>
      <c r="B3" s="34"/>
      <c r="C3" s="34"/>
      <c r="D3" s="35" t="s">
        <v>515</v>
      </c>
      <c r="E3" s="35"/>
      <c r="F3" s="36"/>
    </row>
    <row r="4" spans="1:6" x14ac:dyDescent="0.2">
      <c r="A4" s="17"/>
      <c r="B4" s="7"/>
      <c r="C4" s="9"/>
      <c r="D4" s="12"/>
      <c r="E4" s="7"/>
      <c r="F4" s="7"/>
    </row>
    <row r="5" spans="1:6" x14ac:dyDescent="0.2">
      <c r="A5" s="17"/>
      <c r="B5" s="7"/>
      <c r="C5" s="7"/>
      <c r="D5" s="9"/>
      <c r="E5" s="7"/>
      <c r="F5" s="124"/>
    </row>
    <row r="6" spans="1:6" x14ac:dyDescent="0.2">
      <c r="A6" s="17"/>
      <c r="B6" s="37"/>
      <c r="C6" s="26" t="s">
        <v>74</v>
      </c>
      <c r="D6" s="26" t="s">
        <v>218</v>
      </c>
      <c r="E6" s="125"/>
      <c r="F6" s="38" t="s">
        <v>50</v>
      </c>
    </row>
    <row r="7" spans="1:6" x14ac:dyDescent="0.2">
      <c r="A7" s="126"/>
      <c r="B7" s="127"/>
      <c r="C7" s="22" t="s">
        <v>75</v>
      </c>
      <c r="D7" s="22" t="s">
        <v>219</v>
      </c>
      <c r="E7" s="128"/>
      <c r="F7" s="129"/>
    </row>
    <row r="8" spans="1:6" x14ac:dyDescent="0.2">
      <c r="A8" s="126"/>
      <c r="B8" s="127"/>
      <c r="C8" s="22" t="s">
        <v>76</v>
      </c>
      <c r="D8" s="22" t="s">
        <v>220</v>
      </c>
      <c r="E8" s="128"/>
      <c r="F8" s="394">
        <f>'SAC Summary'!E40</f>
        <v>0</v>
      </c>
    </row>
    <row r="9" spans="1:6" x14ac:dyDescent="0.2">
      <c r="A9" s="126"/>
      <c r="B9" s="127"/>
      <c r="C9" s="22" t="s">
        <v>77</v>
      </c>
      <c r="D9" s="22" t="s">
        <v>221</v>
      </c>
      <c r="E9" s="128"/>
      <c r="F9" s="129"/>
    </row>
    <row r="10" spans="1:6" ht="13.5" thickBot="1" x14ac:dyDescent="0.25">
      <c r="A10" s="126"/>
      <c r="B10" s="130"/>
      <c r="C10" s="22" t="s">
        <v>78</v>
      </c>
      <c r="D10" s="22" t="s">
        <v>222</v>
      </c>
      <c r="E10" s="128"/>
      <c r="F10" s="129"/>
    </row>
    <row r="11" spans="1:6" ht="13.5" thickBot="1" x14ac:dyDescent="0.25">
      <c r="A11" s="17"/>
      <c r="B11" s="7"/>
      <c r="C11" s="9"/>
      <c r="D11" s="9" t="s">
        <v>223</v>
      </c>
      <c r="E11" s="7"/>
      <c r="F11" s="131">
        <f>SUM(F7:F10)</f>
        <v>0</v>
      </c>
    </row>
    <row r="12" spans="1:6" x14ac:dyDescent="0.2">
      <c r="A12" s="17"/>
      <c r="B12" s="7"/>
      <c r="C12" s="9"/>
      <c r="D12" s="9"/>
      <c r="E12" s="7"/>
      <c r="F12" s="132"/>
    </row>
    <row r="13" spans="1:6" x14ac:dyDescent="0.2">
      <c r="A13" s="17"/>
      <c r="B13" s="37"/>
      <c r="C13" s="26" t="s">
        <v>79</v>
      </c>
      <c r="D13" s="26" t="s">
        <v>224</v>
      </c>
      <c r="E13" s="125"/>
      <c r="F13" s="133"/>
    </row>
    <row r="14" spans="1:6" x14ac:dyDescent="0.2">
      <c r="A14" s="126"/>
      <c r="B14" s="127"/>
      <c r="C14" s="22" t="s">
        <v>80</v>
      </c>
      <c r="D14" s="22" t="s">
        <v>225</v>
      </c>
      <c r="E14" s="128"/>
      <c r="F14" s="394">
        <f>'Operational Risk BIA'!E21</f>
        <v>0</v>
      </c>
    </row>
    <row r="15" spans="1:6" x14ac:dyDescent="0.2">
      <c r="A15" s="126"/>
      <c r="B15" s="127"/>
      <c r="C15" s="22" t="s">
        <v>81</v>
      </c>
      <c r="D15" s="20" t="s">
        <v>226</v>
      </c>
      <c r="E15" s="128"/>
      <c r="F15" s="129"/>
    </row>
    <row r="16" spans="1:6" x14ac:dyDescent="0.2">
      <c r="A16" s="126"/>
      <c r="B16" s="127"/>
      <c r="C16" s="22" t="s">
        <v>54</v>
      </c>
      <c r="D16" s="20" t="s">
        <v>227</v>
      </c>
      <c r="E16" s="128"/>
      <c r="F16" s="129"/>
    </row>
    <row r="17" spans="1:6" ht="13.5" thickBot="1" x14ac:dyDescent="0.25">
      <c r="A17" s="126"/>
      <c r="B17" s="130"/>
      <c r="C17" s="22" t="s">
        <v>82</v>
      </c>
      <c r="D17" s="20" t="s">
        <v>228</v>
      </c>
      <c r="E17" s="128"/>
      <c r="F17" s="129"/>
    </row>
    <row r="18" spans="1:6" ht="13.5" thickBot="1" x14ac:dyDescent="0.25">
      <c r="A18" s="17"/>
      <c r="B18" s="7"/>
      <c r="C18" s="9"/>
      <c r="D18" s="9" t="s">
        <v>229</v>
      </c>
      <c r="E18" s="7"/>
      <c r="F18" s="131">
        <f>SUM(F14:F17)</f>
        <v>0</v>
      </c>
    </row>
    <row r="19" spans="1:6" x14ac:dyDescent="0.2">
      <c r="A19" s="17"/>
      <c r="B19" s="7"/>
      <c r="C19" s="9"/>
      <c r="D19" s="9"/>
      <c r="E19" s="7"/>
      <c r="F19" s="132"/>
    </row>
    <row r="20" spans="1:6" x14ac:dyDescent="0.2">
      <c r="A20" s="17"/>
      <c r="B20" s="37"/>
      <c r="C20" s="26" t="s">
        <v>55</v>
      </c>
      <c r="D20" s="26" t="s">
        <v>230</v>
      </c>
      <c r="E20" s="125"/>
      <c r="F20" s="133"/>
    </row>
    <row r="21" spans="1:6" x14ac:dyDescent="0.2">
      <c r="A21" s="126"/>
      <c r="B21" s="127"/>
      <c r="C21" s="22" t="s">
        <v>56</v>
      </c>
      <c r="D21" s="22" t="s">
        <v>231</v>
      </c>
      <c r="E21" s="128"/>
      <c r="F21" s="394">
        <f>'Foreign Currency Exposure'!F24</f>
        <v>0</v>
      </c>
    </row>
    <row r="22" spans="1:6" ht="13.5" thickBot="1" x14ac:dyDescent="0.25">
      <c r="A22" s="126"/>
      <c r="B22" s="130"/>
      <c r="C22" s="22" t="s">
        <v>58</v>
      </c>
      <c r="D22" s="39" t="s">
        <v>232</v>
      </c>
      <c r="E22" s="128"/>
      <c r="F22" s="394">
        <f>'Commodity Risk'!G16</f>
        <v>0</v>
      </c>
    </row>
    <row r="23" spans="1:6" ht="13.5" thickBot="1" x14ac:dyDescent="0.25">
      <c r="A23" s="126"/>
      <c r="B23" s="134"/>
      <c r="C23" s="9"/>
      <c r="D23" s="9" t="s">
        <v>233</v>
      </c>
      <c r="E23" s="135"/>
      <c r="F23" s="131">
        <f>SUM(F21:F22)</f>
        <v>0</v>
      </c>
    </row>
    <row r="24" spans="1:6" ht="13.5" thickBot="1" x14ac:dyDescent="0.25">
      <c r="A24" s="126"/>
      <c r="B24" s="7"/>
      <c r="C24" s="7"/>
      <c r="D24" s="9"/>
      <c r="E24" s="7"/>
      <c r="F24" s="132"/>
    </row>
    <row r="25" spans="1:6" ht="13.5" thickBot="1" x14ac:dyDescent="0.25">
      <c r="A25" s="126"/>
      <c r="B25" s="136"/>
      <c r="C25" s="20" t="s">
        <v>69</v>
      </c>
      <c r="D25" s="20" t="s">
        <v>234</v>
      </c>
      <c r="E25" s="47"/>
      <c r="F25" s="395">
        <f>'Settlement Risk'!D38</f>
        <v>0</v>
      </c>
    </row>
    <row r="26" spans="1:6" x14ac:dyDescent="0.2">
      <c r="A26" s="126"/>
      <c r="B26" s="7"/>
      <c r="C26" s="7"/>
      <c r="D26" s="9"/>
      <c r="E26" s="7"/>
      <c r="F26" s="132"/>
    </row>
    <row r="27" spans="1:6" ht="13.5" thickBot="1" x14ac:dyDescent="0.25">
      <c r="A27" s="126"/>
      <c r="B27" s="134"/>
      <c r="C27" s="9"/>
      <c r="D27" s="137"/>
      <c r="E27" s="135"/>
      <c r="F27" s="135"/>
    </row>
    <row r="28" spans="1:6" ht="13.5" thickBot="1" x14ac:dyDescent="0.25">
      <c r="A28" s="126"/>
      <c r="B28" s="136"/>
      <c r="C28" s="20" t="s">
        <v>235</v>
      </c>
      <c r="D28" s="20" t="s">
        <v>508</v>
      </c>
      <c r="E28" s="47"/>
      <c r="F28" s="381">
        <f>F25+F23+F18+F11</f>
        <v>0</v>
      </c>
    </row>
    <row r="29" spans="1:6" x14ac:dyDescent="0.2">
      <c r="A29" s="17"/>
      <c r="B29" s="134"/>
      <c r="C29" s="9"/>
      <c r="D29" s="9"/>
      <c r="E29" s="135"/>
      <c r="F29" s="132"/>
    </row>
    <row r="30" spans="1:6" x14ac:dyDescent="0.2">
      <c r="A30" s="17"/>
      <c r="B30" s="134"/>
      <c r="C30" s="9"/>
      <c r="D30" s="9"/>
      <c r="E30" s="135"/>
      <c r="F30" s="132"/>
    </row>
    <row r="31" spans="1:6" x14ac:dyDescent="0.2">
      <c r="A31" s="17"/>
      <c r="B31" s="37"/>
      <c r="C31" s="26"/>
      <c r="D31" s="26"/>
      <c r="E31" s="125"/>
      <c r="F31" s="133"/>
    </row>
    <row r="32" spans="1:6" x14ac:dyDescent="0.2">
      <c r="A32" s="17"/>
      <c r="B32" s="127"/>
      <c r="C32" s="22" t="s">
        <v>203</v>
      </c>
      <c r="D32" s="39" t="s">
        <v>509</v>
      </c>
      <c r="E32" s="382"/>
      <c r="F32" s="383">
        <f>F28*0.08</f>
        <v>0</v>
      </c>
    </row>
    <row r="33" spans="1:6" x14ac:dyDescent="0.2">
      <c r="A33" s="17"/>
      <c r="B33" s="127"/>
      <c r="C33" s="22" t="s">
        <v>204</v>
      </c>
      <c r="D33" s="39" t="s">
        <v>516</v>
      </c>
      <c r="E33" s="384">
        <v>0</v>
      </c>
      <c r="F33" s="385"/>
    </row>
    <row r="34" spans="1:6" ht="13.5" thickBot="1" x14ac:dyDescent="0.25">
      <c r="A34" s="17"/>
      <c r="B34" s="127"/>
      <c r="C34" s="22"/>
      <c r="D34" s="39"/>
      <c r="E34" s="386" t="str">
        <f>IF(F33 &gt;= E33,"","Warning! Pillar 2 add-on less than that set in Individual Capital Guidance!")</f>
        <v/>
      </c>
      <c r="F34" s="387"/>
    </row>
    <row r="35" spans="1:6" ht="13.5" thickBot="1" x14ac:dyDescent="0.25">
      <c r="A35" s="17"/>
      <c r="B35" s="127"/>
      <c r="C35" s="22" t="s">
        <v>205</v>
      </c>
      <c r="D35" s="26" t="s">
        <v>510</v>
      </c>
      <c r="E35" s="128"/>
      <c r="F35" s="139">
        <f>F32+F33</f>
        <v>0</v>
      </c>
    </row>
    <row r="36" spans="1:6" x14ac:dyDescent="0.2">
      <c r="A36" s="17"/>
      <c r="B36" s="127"/>
      <c r="C36" s="22"/>
      <c r="D36" s="39"/>
      <c r="E36" s="397"/>
      <c r="F36" s="388"/>
    </row>
    <row r="37" spans="1:6" x14ac:dyDescent="0.2">
      <c r="A37" s="17"/>
      <c r="B37" s="127"/>
      <c r="C37" s="22" t="s">
        <v>237</v>
      </c>
      <c r="D37" s="39" t="s">
        <v>925</v>
      </c>
      <c r="E37" s="128"/>
      <c r="F37" s="389" t="e">
        <f>F41/F28</f>
        <v>#DIV/0!</v>
      </c>
    </row>
    <row r="38" spans="1:6" x14ac:dyDescent="0.2">
      <c r="A38" s="17"/>
      <c r="B38" s="127"/>
      <c r="C38" s="22" t="s">
        <v>238</v>
      </c>
      <c r="D38" s="39" t="s">
        <v>926</v>
      </c>
      <c r="E38" s="128"/>
      <c r="F38" s="390" t="s">
        <v>902</v>
      </c>
    </row>
    <row r="39" spans="1:6" x14ac:dyDescent="0.2">
      <c r="A39" s="17"/>
      <c r="B39" s="127"/>
      <c r="C39" s="9"/>
      <c r="D39" s="137"/>
      <c r="E39" s="135"/>
      <c r="F39" s="391"/>
    </row>
    <row r="40" spans="1:6" x14ac:dyDescent="0.2">
      <c r="A40" s="17"/>
      <c r="B40" s="127"/>
      <c r="C40" s="22"/>
      <c r="D40" s="39"/>
      <c r="E40" s="386" t="e">
        <f>IF(F38 &lt; F37,"","Warning! Calculated Regulatory capital ratio less than Set Individual Capital Guidance Risk Asset Ratio!")</f>
        <v>#DIV/0!</v>
      </c>
      <c r="F40" s="392"/>
    </row>
    <row r="41" spans="1:6" x14ac:dyDescent="0.2">
      <c r="A41" s="126"/>
      <c r="B41" s="127"/>
      <c r="C41" s="20" t="s">
        <v>511</v>
      </c>
      <c r="D41" s="66" t="s">
        <v>512</v>
      </c>
      <c r="E41" s="47"/>
      <c r="F41" s="393">
        <f>Capital!F57</f>
        <v>0</v>
      </c>
    </row>
    <row r="42" spans="1:6" x14ac:dyDescent="0.2">
      <c r="A42" s="126"/>
      <c r="B42" s="127"/>
      <c r="C42" s="9"/>
      <c r="D42" s="10"/>
      <c r="E42" s="135"/>
      <c r="F42" s="392"/>
    </row>
    <row r="43" spans="1:6" x14ac:dyDescent="0.2">
      <c r="A43" s="138"/>
      <c r="B43" s="130"/>
      <c r="C43" s="20" t="s">
        <v>513</v>
      </c>
      <c r="D43" s="66" t="s">
        <v>514</v>
      </c>
      <c r="E43" s="47"/>
      <c r="F43" s="393">
        <f>F41-F35</f>
        <v>0</v>
      </c>
    </row>
  </sheetData>
  <phoneticPr fontId="12" type="noConversion"/>
  <dataValidations count="1">
    <dataValidation type="whole" allowBlank="1" showInputMessage="1" showErrorMessage="1" sqref="F33">
      <formula1>0</formula1>
      <formula2>100000000</formula2>
    </dataValidation>
  </dataValidations>
  <pageMargins left="0.75" right="0.75" top="1" bottom="1" header="0.5" footer="0.5"/>
  <pageSetup paperSize="9" scale="77" orientation="portrait" r:id="rId1"/>
  <headerFooter alignWithMargins="0"/>
  <ignoredErrors>
    <ignoredError sqref="F9:F13 F26:F32 F43 F16:F20 F34:F36" evalError="1"/>
    <ignoredError sqref="F21:F25 F8" evalError="1" unlockedFormula="1"/>
    <ignoredError sqref="F14" unlockedFormula="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C00000"/>
    <pageSetUpPr fitToPage="1"/>
  </sheetPr>
  <dimension ref="A1:M71"/>
  <sheetViews>
    <sheetView showGridLines="0" topLeftCell="A34" workbookViewId="0">
      <selection activeCell="R62" sqref="R62"/>
    </sheetView>
  </sheetViews>
  <sheetFormatPr defaultRowHeight="15" customHeight="1" x14ac:dyDescent="0.2"/>
  <cols>
    <col min="1" max="1" width="6.5703125" customWidth="1"/>
    <col min="2" max="2" width="8.140625" customWidth="1"/>
    <col min="3" max="3" width="25.85546875" customWidth="1"/>
    <col min="4" max="4" width="2.42578125" customWidth="1"/>
    <col min="5" max="5" width="2.140625" customWidth="1"/>
    <col min="6" max="6" width="20.140625" customWidth="1"/>
    <col min="7" max="7" width="6" customWidth="1"/>
    <col min="8" max="8" width="19" customWidth="1"/>
    <col min="9" max="9" width="1.5703125" customWidth="1"/>
    <col min="10" max="10" width="13.85546875" customWidth="1"/>
    <col min="11" max="11" width="17.140625" customWidth="1"/>
  </cols>
  <sheetData>
    <row r="1" spans="1:13" s="114" customFormat="1" ht="15" customHeight="1" x14ac:dyDescent="0.2">
      <c r="A1" s="141"/>
      <c r="B1" s="199"/>
      <c r="C1" s="141"/>
      <c r="D1" s="141"/>
      <c r="E1" s="141"/>
      <c r="F1" s="141"/>
      <c r="G1" s="141"/>
      <c r="H1" s="141"/>
      <c r="I1" s="141"/>
      <c r="J1" s="141"/>
      <c r="K1" s="141"/>
      <c r="L1" s="141"/>
      <c r="M1" s="200">
        <v>1</v>
      </c>
    </row>
    <row r="2" spans="1:13" s="114" customFormat="1" ht="15" customHeight="1" x14ac:dyDescent="0.2">
      <c r="A2" s="141"/>
      <c r="B2" s="201" t="s">
        <v>494</v>
      </c>
      <c r="C2" s="202"/>
      <c r="D2" s="202"/>
      <c r="E2" s="202"/>
      <c r="F2" s="202"/>
      <c r="G2" s="203"/>
      <c r="H2" s="203"/>
      <c r="I2" s="202"/>
      <c r="J2" s="202"/>
      <c r="K2" s="204"/>
      <c r="L2" s="204"/>
    </row>
    <row r="3" spans="1:13" ht="15" customHeight="1" x14ac:dyDescent="0.2">
      <c r="A3" s="205" t="s">
        <v>74</v>
      </c>
      <c r="B3" s="206"/>
      <c r="C3" s="207"/>
      <c r="D3" s="207"/>
      <c r="E3" s="207"/>
      <c r="F3" s="207"/>
      <c r="G3" s="207"/>
      <c r="H3" s="207"/>
      <c r="I3" s="207"/>
      <c r="J3" s="207"/>
      <c r="K3" s="207"/>
      <c r="L3" s="207"/>
    </row>
    <row r="4" spans="1:13" ht="15" customHeight="1" x14ac:dyDescent="0.2">
      <c r="A4" s="207"/>
      <c r="B4" s="208"/>
      <c r="C4" s="207"/>
      <c r="D4" s="207"/>
      <c r="E4" s="207"/>
      <c r="F4" s="207"/>
      <c r="G4" s="207"/>
      <c r="H4" s="207"/>
      <c r="I4" s="207"/>
      <c r="J4" s="207"/>
      <c r="K4" s="205" t="s">
        <v>924</v>
      </c>
      <c r="L4" s="207"/>
    </row>
    <row r="5" spans="1:13" ht="15" customHeight="1" x14ac:dyDescent="0.2">
      <c r="A5" s="207"/>
      <c r="B5" s="209"/>
      <c r="C5" s="207"/>
      <c r="D5" s="207"/>
      <c r="E5" s="207"/>
      <c r="F5" s="207"/>
      <c r="G5" s="207"/>
      <c r="H5" s="207"/>
      <c r="I5" s="207"/>
      <c r="J5" s="207"/>
      <c r="K5" s="207"/>
      <c r="L5" s="207"/>
    </row>
    <row r="6" spans="1:13" ht="15" customHeight="1" x14ac:dyDescent="0.2">
      <c r="A6" s="210"/>
      <c r="B6" s="211" t="s">
        <v>75</v>
      </c>
      <c r="C6" s="210" t="s">
        <v>303</v>
      </c>
      <c r="D6" s="210"/>
      <c r="E6" s="210"/>
      <c r="F6" s="210"/>
      <c r="G6" s="210"/>
      <c r="H6" s="210"/>
      <c r="I6" s="207"/>
      <c r="J6" s="207"/>
      <c r="K6" s="212"/>
      <c r="L6" s="207"/>
    </row>
    <row r="7" spans="1:13" ht="15" customHeight="1" x14ac:dyDescent="0.2">
      <c r="A7" s="213"/>
      <c r="B7" s="209"/>
      <c r="C7" s="207"/>
      <c r="D7" s="207"/>
      <c r="E7" s="207"/>
      <c r="F7" s="207"/>
      <c r="G7" s="207"/>
      <c r="H7" s="207"/>
      <c r="I7" s="207"/>
      <c r="J7" s="207"/>
      <c r="K7" s="207"/>
      <c r="L7" s="207"/>
    </row>
    <row r="8" spans="1:13" ht="15" customHeight="1" x14ac:dyDescent="0.2">
      <c r="A8" s="207"/>
      <c r="B8" s="211" t="s">
        <v>76</v>
      </c>
      <c r="C8" s="214" t="s">
        <v>304</v>
      </c>
      <c r="D8" s="214"/>
      <c r="E8" s="214"/>
      <c r="F8" s="214"/>
      <c r="G8" s="214"/>
      <c r="H8" s="215"/>
      <c r="I8" s="207"/>
      <c r="J8" s="207"/>
      <c r="K8" s="207"/>
      <c r="L8" s="207"/>
    </row>
    <row r="9" spans="1:13" ht="15" customHeight="1" x14ac:dyDescent="0.2">
      <c r="A9" s="207"/>
      <c r="B9" s="211"/>
      <c r="C9" s="215"/>
      <c r="D9" s="215"/>
      <c r="E9" s="215"/>
      <c r="F9" s="215"/>
      <c r="G9" s="215"/>
      <c r="H9" s="215"/>
      <c r="I9" s="207"/>
      <c r="J9" s="207"/>
      <c r="K9" s="207"/>
      <c r="L9" s="207"/>
    </row>
    <row r="10" spans="1:13" ht="15" customHeight="1" x14ac:dyDescent="0.2">
      <c r="A10" s="207"/>
      <c r="B10" s="211" t="s">
        <v>77</v>
      </c>
      <c r="C10" s="215" t="s">
        <v>305</v>
      </c>
      <c r="D10" s="215"/>
      <c r="E10" s="215"/>
      <c r="F10" s="215"/>
      <c r="G10" s="215"/>
      <c r="H10" s="215"/>
      <c r="I10" s="207"/>
      <c r="J10" s="207"/>
      <c r="K10" s="212"/>
      <c r="L10" s="207"/>
    </row>
    <row r="11" spans="1:13" ht="15" customHeight="1" x14ac:dyDescent="0.2">
      <c r="A11" s="207"/>
      <c r="B11" s="211"/>
      <c r="C11" s="215"/>
      <c r="D11" s="215"/>
      <c r="E11" s="215"/>
      <c r="F11" s="215"/>
      <c r="G11" s="215"/>
      <c r="H11" s="215"/>
      <c r="I11" s="207"/>
      <c r="J11" s="207"/>
      <c r="K11" s="207"/>
      <c r="L11" s="207"/>
    </row>
    <row r="12" spans="1:13" ht="15" customHeight="1" x14ac:dyDescent="0.2">
      <c r="A12" s="207"/>
      <c r="B12" s="211" t="s">
        <v>78</v>
      </c>
      <c r="C12" s="215" t="s">
        <v>306</v>
      </c>
      <c r="D12" s="215"/>
      <c r="E12" s="215"/>
      <c r="F12" s="215"/>
      <c r="G12" s="215"/>
      <c r="H12" s="215"/>
      <c r="I12" s="207"/>
      <c r="J12" s="207"/>
      <c r="K12" s="212"/>
      <c r="L12" s="207"/>
    </row>
    <row r="13" spans="1:13" ht="15" customHeight="1" x14ac:dyDescent="0.2">
      <c r="A13" s="207"/>
      <c r="B13" s="211"/>
      <c r="C13" s="215"/>
      <c r="D13" s="215"/>
      <c r="E13" s="215"/>
      <c r="F13" s="215"/>
      <c r="G13" s="215"/>
      <c r="H13" s="215"/>
      <c r="I13" s="207"/>
      <c r="J13" s="207"/>
      <c r="K13" s="207"/>
      <c r="L13" s="207"/>
    </row>
    <row r="14" spans="1:13" ht="15" customHeight="1" x14ac:dyDescent="0.2">
      <c r="A14" s="207"/>
      <c r="B14" s="211" t="s">
        <v>100</v>
      </c>
      <c r="C14" s="215" t="s">
        <v>307</v>
      </c>
      <c r="D14" s="215"/>
      <c r="E14" s="215"/>
      <c r="F14" s="215"/>
      <c r="G14" s="215"/>
      <c r="H14" s="215"/>
      <c r="I14" s="207"/>
      <c r="J14" s="207"/>
      <c r="K14" s="212"/>
      <c r="L14" s="207"/>
    </row>
    <row r="15" spans="1:13" ht="15" customHeight="1" x14ac:dyDescent="0.2">
      <c r="A15" s="207"/>
      <c r="B15" s="211"/>
      <c r="C15" s="215"/>
      <c r="D15" s="215"/>
      <c r="E15" s="215"/>
      <c r="F15" s="215"/>
      <c r="G15" s="215"/>
      <c r="H15" s="215"/>
      <c r="I15" s="207"/>
      <c r="J15" s="207"/>
      <c r="K15" s="207"/>
      <c r="L15" s="207"/>
    </row>
    <row r="16" spans="1:13" ht="15" customHeight="1" x14ac:dyDescent="0.2">
      <c r="A16" s="207"/>
      <c r="B16" s="211" t="s">
        <v>102</v>
      </c>
      <c r="C16" s="214" t="s">
        <v>308</v>
      </c>
      <c r="D16" s="214"/>
      <c r="E16" s="214"/>
      <c r="F16" s="214"/>
      <c r="G16" s="214"/>
      <c r="H16" s="214"/>
      <c r="I16" s="207"/>
      <c r="J16" s="207"/>
      <c r="K16" s="212"/>
      <c r="L16" s="207"/>
    </row>
    <row r="17" spans="1:12" ht="15" customHeight="1" x14ac:dyDescent="0.2">
      <c r="A17" s="207"/>
      <c r="B17" s="211"/>
      <c r="C17" s="214"/>
      <c r="D17" s="214"/>
      <c r="E17" s="214"/>
      <c r="F17" s="214"/>
      <c r="G17" s="214"/>
      <c r="H17" s="214"/>
      <c r="I17" s="207"/>
      <c r="J17" s="207"/>
      <c r="K17" s="207"/>
      <c r="L17" s="207"/>
    </row>
    <row r="18" spans="1:12" ht="15" customHeight="1" x14ac:dyDescent="0.2">
      <c r="A18" s="207"/>
      <c r="B18" s="211" t="s">
        <v>104</v>
      </c>
      <c r="C18" s="214" t="s">
        <v>309</v>
      </c>
      <c r="D18" s="214"/>
      <c r="E18" s="214"/>
      <c r="F18" s="214"/>
      <c r="G18" s="214"/>
      <c r="H18" s="214"/>
      <c r="I18" s="207"/>
      <c r="J18" s="207"/>
      <c r="K18" s="207"/>
      <c r="L18" s="207"/>
    </row>
    <row r="19" spans="1:12" ht="15" customHeight="1" x14ac:dyDescent="0.2">
      <c r="A19" s="207"/>
      <c r="B19" s="209"/>
      <c r="C19" s="207"/>
      <c r="D19" s="207"/>
      <c r="E19" s="207"/>
      <c r="F19" s="207"/>
      <c r="G19" s="207"/>
      <c r="H19" s="207"/>
      <c r="I19" s="207"/>
      <c r="J19" s="207"/>
      <c r="K19" s="207"/>
      <c r="L19" s="207"/>
    </row>
    <row r="20" spans="1:12" ht="15" customHeight="1" x14ac:dyDescent="0.2">
      <c r="A20" s="207"/>
      <c r="B20" s="208"/>
      <c r="C20" s="216" t="s">
        <v>310</v>
      </c>
      <c r="D20" s="217"/>
      <c r="E20" s="217"/>
      <c r="F20" s="218"/>
      <c r="G20" s="219"/>
      <c r="H20" s="220" t="s">
        <v>311</v>
      </c>
      <c r="I20" s="207"/>
      <c r="J20" s="220" t="s">
        <v>312</v>
      </c>
      <c r="K20" s="207"/>
      <c r="L20" s="207"/>
    </row>
    <row r="21" spans="1:12" ht="15" customHeight="1" x14ac:dyDescent="0.2">
      <c r="A21" s="207"/>
      <c r="B21" s="208"/>
      <c r="C21" s="221"/>
      <c r="D21" s="222"/>
      <c r="E21" s="222"/>
      <c r="F21" s="221"/>
      <c r="G21" s="207"/>
      <c r="H21" s="207"/>
      <c r="I21" s="207"/>
      <c r="J21" s="207"/>
      <c r="K21" s="207"/>
      <c r="L21" s="207"/>
    </row>
    <row r="22" spans="1:12" ht="15" customHeight="1" x14ac:dyDescent="0.2">
      <c r="A22" s="207"/>
      <c r="B22" s="206"/>
      <c r="C22" s="799" t="s">
        <v>927</v>
      </c>
      <c r="D22" s="800"/>
      <c r="E22" s="800"/>
      <c r="F22" s="801"/>
      <c r="G22" s="801"/>
      <c r="H22" s="801"/>
      <c r="I22" s="801"/>
      <c r="J22" s="802"/>
      <c r="K22" s="207"/>
      <c r="L22" s="207"/>
    </row>
    <row r="23" spans="1:12" ht="15" customHeight="1" x14ac:dyDescent="0.2">
      <c r="A23" s="207"/>
      <c r="B23" s="206"/>
      <c r="C23" s="225"/>
      <c r="D23" s="225"/>
      <c r="E23" s="225"/>
      <c r="F23" s="225"/>
      <c r="G23" s="207"/>
      <c r="H23" s="226"/>
      <c r="I23" s="207"/>
      <c r="J23" s="226"/>
      <c r="K23" s="207"/>
      <c r="L23" s="207"/>
    </row>
    <row r="24" spans="1:12" ht="15" customHeight="1" x14ac:dyDescent="0.2">
      <c r="A24" s="207"/>
      <c r="B24" s="206"/>
      <c r="C24" s="207"/>
      <c r="D24" s="207"/>
      <c r="E24" s="207"/>
      <c r="F24" s="207"/>
      <c r="G24" s="207"/>
      <c r="H24" s="207"/>
      <c r="I24" s="207"/>
      <c r="J24" s="226"/>
      <c r="K24" s="207"/>
      <c r="L24" s="207"/>
    </row>
    <row r="25" spans="1:12" ht="15" customHeight="1" x14ac:dyDescent="0.2">
      <c r="A25" s="210"/>
      <c r="B25" s="211" t="s">
        <v>313</v>
      </c>
      <c r="C25" s="210" t="s">
        <v>314</v>
      </c>
      <c r="D25" s="210"/>
      <c r="E25" s="210"/>
      <c r="F25" s="210"/>
      <c r="G25" s="210"/>
      <c r="H25" s="207"/>
      <c r="I25" s="207"/>
      <c r="J25" s="226"/>
      <c r="K25" s="207"/>
      <c r="L25" s="207"/>
    </row>
    <row r="26" spans="1:12" ht="15" customHeight="1" x14ac:dyDescent="0.2">
      <c r="A26" s="207"/>
      <c r="B26" s="206"/>
      <c r="C26" s="207"/>
      <c r="D26" s="207"/>
      <c r="E26" s="207"/>
      <c r="F26" s="207"/>
      <c r="G26" s="207"/>
      <c r="H26" s="207"/>
      <c r="I26" s="207"/>
      <c r="J26" s="226"/>
      <c r="K26" s="207"/>
      <c r="L26" s="207"/>
    </row>
    <row r="27" spans="1:12" ht="15" customHeight="1" x14ac:dyDescent="0.2">
      <c r="A27" s="207"/>
      <c r="B27" s="206"/>
      <c r="C27" s="207"/>
      <c r="D27" s="207"/>
      <c r="E27" s="207"/>
      <c r="F27" s="207"/>
      <c r="G27" s="207"/>
      <c r="H27" s="214"/>
      <c r="I27" s="214"/>
      <c r="J27" s="205"/>
      <c r="K27" s="207"/>
      <c r="L27" s="207"/>
    </row>
    <row r="28" spans="1:12" ht="15" customHeight="1" x14ac:dyDescent="0.2">
      <c r="A28" s="207"/>
      <c r="B28" s="206"/>
      <c r="C28" s="228" t="s">
        <v>315</v>
      </c>
      <c r="D28" s="229"/>
      <c r="E28" s="229"/>
      <c r="F28" s="228" t="s">
        <v>316</v>
      </c>
      <c r="G28" s="229"/>
      <c r="H28" s="230" t="s">
        <v>311</v>
      </c>
      <c r="I28" s="231"/>
      <c r="J28" s="230" t="s">
        <v>312</v>
      </c>
      <c r="K28" s="207"/>
      <c r="L28" s="207"/>
    </row>
    <row r="29" spans="1:12" ht="15" customHeight="1" x14ac:dyDescent="0.2">
      <c r="A29" s="207"/>
      <c r="B29" s="206"/>
      <c r="C29" s="232"/>
      <c r="D29" s="229"/>
      <c r="E29" s="229"/>
      <c r="F29" s="232" t="s">
        <v>317</v>
      </c>
      <c r="G29" s="229"/>
      <c r="H29" s="233"/>
      <c r="I29" s="231"/>
      <c r="J29" s="233"/>
      <c r="K29" s="207"/>
      <c r="L29" s="207"/>
    </row>
    <row r="30" spans="1:12" ht="15" customHeight="1" x14ac:dyDescent="0.2">
      <c r="A30" s="207"/>
      <c r="B30" s="206"/>
      <c r="C30" s="227"/>
      <c r="D30" s="207"/>
      <c r="E30" s="207"/>
      <c r="F30" s="234"/>
      <c r="G30" s="207"/>
      <c r="H30" s="234"/>
      <c r="I30" s="234"/>
      <c r="J30" s="234"/>
      <c r="K30" s="207"/>
      <c r="L30" s="207"/>
    </row>
    <row r="31" spans="1:12" ht="15" customHeight="1" x14ac:dyDescent="0.2">
      <c r="A31" s="207"/>
      <c r="B31" s="206"/>
      <c r="C31" s="846"/>
      <c r="D31" s="234"/>
      <c r="E31" s="235"/>
      <c r="F31" s="236"/>
      <c r="G31" s="219"/>
      <c r="H31" s="223"/>
      <c r="I31" s="237"/>
      <c r="J31" s="224"/>
      <c r="K31" s="207"/>
      <c r="L31" s="207"/>
    </row>
    <row r="32" spans="1:12" ht="15" customHeight="1" x14ac:dyDescent="0.2">
      <c r="A32" s="207"/>
      <c r="B32" s="206"/>
      <c r="C32" s="225"/>
      <c r="D32" s="219"/>
      <c r="E32" s="219"/>
      <c r="F32" s="225"/>
      <c r="G32" s="207"/>
      <c r="H32" s="238"/>
      <c r="I32" s="207"/>
      <c r="J32" s="238"/>
      <c r="K32" s="207"/>
      <c r="L32" s="207"/>
    </row>
    <row r="33" spans="1:12" ht="15" customHeight="1" x14ac:dyDescent="0.2">
      <c r="A33" s="207"/>
      <c r="B33" s="206"/>
      <c r="C33" s="846"/>
      <c r="D33" s="234"/>
      <c r="E33" s="235"/>
      <c r="F33" s="236"/>
      <c r="G33" s="219"/>
      <c r="H33" s="223"/>
      <c r="I33" s="237"/>
      <c r="J33" s="224"/>
      <c r="K33" s="207"/>
      <c r="L33" s="207"/>
    </row>
    <row r="34" spans="1:12" ht="15" customHeight="1" x14ac:dyDescent="0.2">
      <c r="A34" s="207"/>
      <c r="B34" s="206"/>
      <c r="C34" s="225"/>
      <c r="D34" s="207"/>
      <c r="E34" s="219"/>
      <c r="F34" s="225"/>
      <c r="G34" s="207"/>
      <c r="H34" s="238"/>
      <c r="I34" s="207"/>
      <c r="J34" s="238"/>
      <c r="K34" s="207"/>
      <c r="L34" s="207"/>
    </row>
    <row r="35" spans="1:12" ht="15" customHeight="1" x14ac:dyDescent="0.2">
      <c r="A35" s="207"/>
      <c r="B35" s="206"/>
      <c r="C35" s="847"/>
      <c r="D35" s="234"/>
      <c r="E35" s="235"/>
      <c r="F35" s="236"/>
      <c r="G35" s="219"/>
      <c r="H35" s="223"/>
      <c r="I35" s="237"/>
      <c r="J35" s="849"/>
      <c r="K35" s="207"/>
      <c r="L35" s="207"/>
    </row>
    <row r="36" spans="1:12" ht="15" customHeight="1" x14ac:dyDescent="0.2">
      <c r="A36" s="207"/>
      <c r="B36" s="206"/>
      <c r="C36" s="225"/>
      <c r="D36" s="207"/>
      <c r="E36" s="219"/>
      <c r="F36" s="225"/>
      <c r="G36" s="207"/>
      <c r="H36" s="238"/>
      <c r="I36" s="207"/>
      <c r="J36" s="238"/>
      <c r="K36" s="207"/>
      <c r="L36" s="207"/>
    </row>
    <row r="37" spans="1:12" ht="15" customHeight="1" x14ac:dyDescent="0.2">
      <c r="A37" s="207"/>
      <c r="B37" s="206"/>
      <c r="C37" s="847"/>
      <c r="D37" s="234"/>
      <c r="E37" s="235"/>
      <c r="F37" s="236"/>
      <c r="G37" s="219"/>
      <c r="H37" s="223"/>
      <c r="I37" s="237"/>
      <c r="J37" s="224"/>
      <c r="K37" s="207"/>
      <c r="L37" s="207"/>
    </row>
    <row r="38" spans="1:12" ht="15" customHeight="1" x14ac:dyDescent="0.2">
      <c r="A38" s="207"/>
      <c r="B38" s="206"/>
      <c r="C38" s="225"/>
      <c r="D38" s="207"/>
      <c r="E38" s="219"/>
      <c r="F38" s="225"/>
      <c r="G38" s="207"/>
      <c r="H38" s="238"/>
      <c r="I38" s="207"/>
      <c r="J38" s="238"/>
      <c r="K38" s="207"/>
      <c r="L38" s="207"/>
    </row>
    <row r="39" spans="1:12" ht="15" customHeight="1" x14ac:dyDescent="0.2">
      <c r="A39" s="207"/>
      <c r="B39" s="206"/>
      <c r="C39" s="847"/>
      <c r="D39" s="234"/>
      <c r="E39" s="235"/>
      <c r="F39" s="236"/>
      <c r="G39" s="219"/>
      <c r="H39" s="223"/>
      <c r="I39" s="237"/>
      <c r="J39" s="224"/>
      <c r="K39" s="207"/>
      <c r="L39" s="207"/>
    </row>
    <row r="40" spans="1:12" ht="15" customHeight="1" x14ac:dyDescent="0.2">
      <c r="A40" s="207"/>
      <c r="B40" s="206"/>
      <c r="C40" s="225"/>
      <c r="D40" s="207"/>
      <c r="E40" s="219"/>
      <c r="F40" s="225"/>
      <c r="G40" s="207"/>
      <c r="H40" s="238"/>
      <c r="I40" s="207"/>
      <c r="J40" s="238"/>
      <c r="K40" s="207"/>
      <c r="L40" s="207"/>
    </row>
    <row r="41" spans="1:12" ht="15" customHeight="1" x14ac:dyDescent="0.2">
      <c r="A41" s="207"/>
      <c r="B41" s="206"/>
      <c r="C41" s="847"/>
      <c r="D41" s="234"/>
      <c r="E41" s="235"/>
      <c r="F41" s="236"/>
      <c r="G41" s="219"/>
      <c r="H41" s="223"/>
      <c r="I41" s="237"/>
      <c r="J41" s="224"/>
      <c r="K41" s="207"/>
      <c r="L41" s="207"/>
    </row>
    <row r="42" spans="1:12" ht="15" customHeight="1" x14ac:dyDescent="0.2">
      <c r="A42" s="207"/>
      <c r="B42" s="206"/>
      <c r="C42" s="225"/>
      <c r="D42" s="207"/>
      <c r="E42" s="219"/>
      <c r="F42" s="225"/>
      <c r="G42" s="207"/>
      <c r="H42" s="238"/>
      <c r="I42" s="207"/>
      <c r="J42" s="238"/>
      <c r="K42" s="207"/>
      <c r="L42" s="207"/>
    </row>
    <row r="43" spans="1:12" ht="15" customHeight="1" x14ac:dyDescent="0.2">
      <c r="A43" s="207"/>
      <c r="B43" s="206"/>
      <c r="C43" s="847"/>
      <c r="D43" s="234"/>
      <c r="E43" s="235"/>
      <c r="F43" s="236"/>
      <c r="G43" s="219"/>
      <c r="H43" s="223"/>
      <c r="I43" s="237"/>
      <c r="J43" s="849"/>
      <c r="K43" s="207"/>
      <c r="L43" s="207"/>
    </row>
    <row r="44" spans="1:12" ht="15" customHeight="1" x14ac:dyDescent="0.2">
      <c r="A44" s="207"/>
      <c r="B44" s="206"/>
      <c r="C44" s="225"/>
      <c r="D44" s="207"/>
      <c r="E44" s="219"/>
      <c r="F44" s="225"/>
      <c r="G44" s="207"/>
      <c r="H44" s="238"/>
      <c r="I44" s="207"/>
      <c r="J44" s="238"/>
      <c r="K44" s="207"/>
      <c r="L44" s="207"/>
    </row>
    <row r="45" spans="1:12" ht="15" customHeight="1" x14ac:dyDescent="0.2">
      <c r="A45" s="207"/>
      <c r="B45" s="206"/>
      <c r="C45" s="847"/>
      <c r="D45" s="234"/>
      <c r="E45" s="235"/>
      <c r="F45" s="236"/>
      <c r="G45" s="219"/>
      <c r="H45" s="223"/>
      <c r="I45" s="237"/>
      <c r="J45" s="849"/>
      <c r="K45" s="207"/>
      <c r="L45" s="207"/>
    </row>
    <row r="46" spans="1:12" ht="15" customHeight="1" x14ac:dyDescent="0.2">
      <c r="A46" s="207"/>
      <c r="B46" s="206"/>
      <c r="C46" s="225"/>
      <c r="D46" s="207"/>
      <c r="E46" s="219"/>
      <c r="F46" s="225"/>
      <c r="G46" s="207"/>
      <c r="H46" s="238"/>
      <c r="I46" s="207"/>
      <c r="J46" s="238"/>
      <c r="K46" s="207"/>
      <c r="L46" s="207"/>
    </row>
    <row r="47" spans="1:12" ht="15" customHeight="1" x14ac:dyDescent="0.2">
      <c r="A47" s="207"/>
      <c r="B47" s="206"/>
      <c r="C47" s="847"/>
      <c r="D47" s="234"/>
      <c r="E47" s="235"/>
      <c r="F47" s="236"/>
      <c r="G47" s="219"/>
      <c r="H47" s="223"/>
      <c r="I47" s="237"/>
      <c r="J47" s="849"/>
      <c r="K47" s="207"/>
      <c r="L47" s="207"/>
    </row>
    <row r="48" spans="1:12" ht="15" customHeight="1" x14ac:dyDescent="0.2">
      <c r="A48" s="207"/>
      <c r="B48" s="206"/>
      <c r="C48" s="225"/>
      <c r="D48" s="207"/>
      <c r="E48" s="219"/>
      <c r="F48" s="225"/>
      <c r="G48" s="207"/>
      <c r="H48" s="238"/>
      <c r="I48" s="207"/>
      <c r="J48" s="238"/>
      <c r="K48" s="207"/>
      <c r="L48" s="207"/>
    </row>
    <row r="49" spans="1:12" ht="15" customHeight="1" x14ac:dyDescent="0.2">
      <c r="A49" s="207"/>
      <c r="B49" s="206"/>
      <c r="C49" s="847"/>
      <c r="D49" s="234"/>
      <c r="E49" s="235"/>
      <c r="F49" s="236"/>
      <c r="G49" s="219"/>
      <c r="H49" s="850"/>
      <c r="I49" s="237"/>
      <c r="J49" s="224"/>
      <c r="K49" s="207"/>
      <c r="L49" s="207"/>
    </row>
    <row r="50" spans="1:12" ht="15" customHeight="1" x14ac:dyDescent="0.2">
      <c r="A50" s="207"/>
      <c r="B50" s="206"/>
      <c r="C50" s="239"/>
      <c r="D50" s="207"/>
      <c r="E50" s="207"/>
      <c r="F50" s="207"/>
      <c r="G50" s="207"/>
      <c r="H50" s="226"/>
      <c r="I50" s="207"/>
      <c r="J50" s="226"/>
      <c r="K50" s="207"/>
      <c r="L50" s="207"/>
    </row>
    <row r="51" spans="1:12" ht="15" customHeight="1" x14ac:dyDescent="0.2">
      <c r="A51" s="207"/>
      <c r="B51" s="206"/>
      <c r="C51" s="239"/>
      <c r="D51" s="207"/>
      <c r="E51" s="207"/>
      <c r="F51" s="207"/>
      <c r="G51" s="207"/>
      <c r="H51" s="226"/>
      <c r="I51" s="207"/>
      <c r="J51" s="226"/>
      <c r="K51" s="207"/>
      <c r="L51" s="207"/>
    </row>
    <row r="52" spans="1:12" ht="15" customHeight="1" x14ac:dyDescent="0.2">
      <c r="A52" s="207"/>
      <c r="B52" s="206"/>
      <c r="C52" s="239"/>
      <c r="D52" s="207"/>
      <c r="E52" s="207"/>
      <c r="F52" s="207"/>
      <c r="G52" s="207"/>
      <c r="H52" s="226"/>
      <c r="I52" s="207"/>
      <c r="J52" s="226"/>
      <c r="K52" s="207"/>
      <c r="L52" s="207"/>
    </row>
    <row r="53" spans="1:12" ht="15" customHeight="1" x14ac:dyDescent="0.2">
      <c r="A53" s="207"/>
      <c r="B53" s="211" t="s">
        <v>476</v>
      </c>
      <c r="C53" s="214" t="s">
        <v>898</v>
      </c>
      <c r="D53" s="210"/>
      <c r="E53" s="210"/>
      <c r="F53" s="210"/>
      <c r="G53" s="207"/>
      <c r="H53" s="226"/>
      <c r="I53" s="207"/>
      <c r="J53" s="852"/>
      <c r="K53" s="207"/>
      <c r="L53" s="207"/>
    </row>
    <row r="54" spans="1:12" ht="15" customHeight="1" x14ac:dyDescent="0.2">
      <c r="A54" s="207"/>
      <c r="B54" s="206"/>
      <c r="C54" s="239"/>
      <c r="D54" s="207"/>
      <c r="E54" s="207"/>
      <c r="F54" s="207"/>
      <c r="G54" s="207"/>
      <c r="H54" s="226"/>
      <c r="I54" s="207"/>
      <c r="J54" s="226"/>
      <c r="K54" s="207"/>
      <c r="L54" s="207"/>
    </row>
    <row r="55" spans="1:12" ht="15" customHeight="1" x14ac:dyDescent="0.2">
      <c r="A55" s="207"/>
      <c r="B55" s="211" t="s">
        <v>477</v>
      </c>
      <c r="C55" s="214" t="s">
        <v>901</v>
      </c>
      <c r="D55" s="210"/>
      <c r="E55" s="210"/>
      <c r="F55" s="210"/>
      <c r="G55" s="207"/>
      <c r="H55" s="226"/>
      <c r="I55" s="207"/>
      <c r="J55" s="852"/>
      <c r="K55" s="207"/>
      <c r="L55" s="207"/>
    </row>
    <row r="56" spans="1:12" ht="15" customHeight="1" x14ac:dyDescent="0.2">
      <c r="A56" s="207"/>
      <c r="B56" s="206"/>
      <c r="C56" s="239"/>
      <c r="D56" s="207"/>
      <c r="E56" s="207"/>
      <c r="F56" s="207"/>
      <c r="G56" s="207"/>
      <c r="H56" s="226"/>
      <c r="I56" s="207"/>
      <c r="J56" s="226"/>
      <c r="K56" s="207"/>
      <c r="L56" s="207"/>
    </row>
    <row r="57" spans="1:12" ht="15" customHeight="1" x14ac:dyDescent="0.2">
      <c r="A57" s="207"/>
      <c r="B57" s="211" t="s">
        <v>478</v>
      </c>
      <c r="C57" s="214" t="s">
        <v>899</v>
      </c>
      <c r="D57" s="210"/>
      <c r="E57" s="210"/>
      <c r="F57" s="210"/>
      <c r="G57" s="207"/>
      <c r="H57" s="226"/>
      <c r="I57" s="207"/>
      <c r="J57" s="852"/>
      <c r="K57" s="207"/>
      <c r="L57" s="207"/>
    </row>
    <row r="58" spans="1:12" ht="15" customHeight="1" x14ac:dyDescent="0.2">
      <c r="A58" s="207"/>
      <c r="B58" s="206"/>
      <c r="C58" s="239"/>
      <c r="D58" s="207"/>
      <c r="E58" s="207"/>
      <c r="F58" s="207"/>
      <c r="G58" s="207"/>
      <c r="H58" s="226"/>
      <c r="I58" s="207"/>
      <c r="J58" s="226"/>
      <c r="K58" s="207"/>
      <c r="L58" s="207"/>
    </row>
    <row r="59" spans="1:12" ht="15" customHeight="1" x14ac:dyDescent="0.2">
      <c r="A59" s="207"/>
      <c r="B59" s="211" t="s">
        <v>479</v>
      </c>
      <c r="C59" s="214" t="s">
        <v>900</v>
      </c>
      <c r="D59" s="210"/>
      <c r="E59" s="210"/>
      <c r="F59" s="210"/>
      <c r="G59" s="207"/>
      <c r="H59" s="226"/>
      <c r="I59" s="207"/>
      <c r="J59" s="852"/>
      <c r="K59" s="207"/>
      <c r="L59" s="207"/>
    </row>
    <row r="60" spans="1:12" ht="15" customHeight="1" x14ac:dyDescent="0.2">
      <c r="A60" s="207"/>
      <c r="B60" s="206"/>
      <c r="C60" s="239"/>
      <c r="D60" s="207"/>
      <c r="E60" s="207"/>
      <c r="F60" s="207"/>
      <c r="G60" s="207"/>
      <c r="H60" s="226"/>
      <c r="I60" s="207"/>
      <c r="J60" s="226"/>
      <c r="K60" s="207"/>
      <c r="L60" s="207"/>
    </row>
    <row r="61" spans="1:12" ht="15" customHeight="1" x14ac:dyDescent="0.2">
      <c r="A61" s="207"/>
      <c r="B61" s="206"/>
      <c r="C61" s="239"/>
      <c r="D61" s="207"/>
      <c r="E61" s="207"/>
      <c r="F61" s="207"/>
      <c r="G61" s="207"/>
      <c r="H61" s="226"/>
      <c r="I61" s="207"/>
      <c r="J61" s="226"/>
      <c r="K61" s="207"/>
      <c r="L61" s="207"/>
    </row>
    <row r="62" spans="1:12" ht="15" customHeight="1" x14ac:dyDescent="0.2">
      <c r="A62" s="207"/>
      <c r="B62" s="206"/>
      <c r="C62" s="239"/>
      <c r="D62" s="207"/>
      <c r="E62" s="207"/>
      <c r="F62" s="207"/>
      <c r="G62" s="207"/>
      <c r="H62" s="226"/>
      <c r="I62" s="207"/>
      <c r="J62" s="226"/>
      <c r="K62" s="207"/>
      <c r="L62" s="207"/>
    </row>
    <row r="63" spans="1:12" ht="15" customHeight="1" x14ac:dyDescent="0.2">
      <c r="A63" s="207"/>
      <c r="B63" s="206"/>
      <c r="C63" s="239"/>
      <c r="D63" s="207"/>
      <c r="E63" s="207"/>
      <c r="F63" s="207"/>
      <c r="G63" s="207"/>
      <c r="H63" s="226"/>
      <c r="I63" s="207"/>
      <c r="J63" s="226"/>
      <c r="K63" s="207"/>
      <c r="L63" s="207"/>
    </row>
    <row r="64" spans="1:12" ht="15" customHeight="1" x14ac:dyDescent="0.2">
      <c r="A64" s="207"/>
      <c r="B64" s="206"/>
      <c r="C64" s="239"/>
      <c r="D64" s="207"/>
      <c r="E64" s="207"/>
      <c r="F64" s="207"/>
      <c r="G64" s="207"/>
      <c r="H64" s="226"/>
      <c r="I64" s="207"/>
      <c r="J64" s="226"/>
      <c r="K64" s="207"/>
      <c r="L64" s="207"/>
    </row>
    <row r="65" spans="1:12" ht="15" customHeight="1" x14ac:dyDescent="0.2">
      <c r="A65" s="207"/>
      <c r="B65" s="206"/>
      <c r="C65" s="239"/>
      <c r="D65" s="207"/>
      <c r="E65" s="207"/>
      <c r="F65" s="207"/>
      <c r="G65" s="207"/>
      <c r="H65" s="226"/>
      <c r="I65" s="207"/>
      <c r="J65" s="226"/>
      <c r="K65" s="207"/>
      <c r="L65" s="207"/>
    </row>
    <row r="66" spans="1:12" ht="15" customHeight="1" x14ac:dyDescent="0.2">
      <c r="A66" s="207"/>
      <c r="B66" s="206"/>
      <c r="C66" s="239"/>
      <c r="D66" s="207"/>
      <c r="E66" s="207"/>
      <c r="F66" s="207"/>
      <c r="G66" s="207"/>
      <c r="H66" s="226"/>
      <c r="I66" s="207"/>
      <c r="J66" s="226"/>
      <c r="K66" s="207"/>
      <c r="L66" s="207"/>
    </row>
    <row r="67" spans="1:12" ht="15" customHeight="1" x14ac:dyDescent="0.2">
      <c r="A67" s="207"/>
      <c r="B67" s="206"/>
      <c r="C67" s="239"/>
      <c r="D67" s="207"/>
      <c r="E67" s="207"/>
      <c r="F67" s="207"/>
      <c r="G67" s="207"/>
      <c r="H67" s="226"/>
      <c r="I67" s="207"/>
      <c r="J67" s="226"/>
      <c r="K67" s="207"/>
      <c r="L67" s="207"/>
    </row>
    <row r="68" spans="1:12" ht="15" customHeight="1" x14ac:dyDescent="0.2">
      <c r="A68" s="207"/>
      <c r="B68" s="206"/>
      <c r="C68" s="239"/>
      <c r="D68" s="207"/>
      <c r="E68" s="207"/>
      <c r="F68" s="207"/>
      <c r="G68" s="207"/>
      <c r="H68" s="226"/>
      <c r="I68" s="207"/>
      <c r="J68" s="226"/>
      <c r="K68" s="207"/>
      <c r="L68" s="207"/>
    </row>
    <row r="69" spans="1:12" ht="15" customHeight="1" x14ac:dyDescent="0.2">
      <c r="A69" s="207"/>
      <c r="B69" s="206"/>
      <c r="C69" s="239"/>
      <c r="D69" s="207"/>
      <c r="E69" s="207"/>
      <c r="F69" s="207"/>
      <c r="G69" s="207"/>
      <c r="H69" s="226"/>
      <c r="I69" s="207"/>
      <c r="J69" s="226"/>
      <c r="K69" s="207"/>
      <c r="L69" s="207"/>
    </row>
    <row r="70" spans="1:12" ht="15" customHeight="1" x14ac:dyDescent="0.2">
      <c r="A70" s="207"/>
      <c r="B70" s="206"/>
      <c r="C70" s="239"/>
      <c r="D70" s="207"/>
      <c r="E70" s="207"/>
      <c r="F70" s="207"/>
      <c r="G70" s="207"/>
      <c r="H70" s="226"/>
      <c r="I70" s="207"/>
      <c r="J70" s="226"/>
      <c r="K70" s="207"/>
      <c r="L70" s="207"/>
    </row>
    <row r="71" spans="1:12" ht="15" customHeight="1" x14ac:dyDescent="0.2">
      <c r="A71" s="207"/>
      <c r="B71" s="206"/>
      <c r="C71" s="239"/>
      <c r="D71" s="207"/>
      <c r="E71" s="207"/>
      <c r="F71" s="207"/>
      <c r="G71" s="207"/>
      <c r="H71" s="226"/>
      <c r="I71" s="207"/>
      <c r="J71" s="226"/>
      <c r="K71" s="207"/>
      <c r="L71" s="207"/>
    </row>
  </sheetData>
  <phoneticPr fontId="12" type="noConversion"/>
  <dataValidations count="2">
    <dataValidation type="whole" allowBlank="1" showInputMessage="1" showErrorMessage="1" sqref="K6:K16 H31:H49">
      <formula1>-100000000</formula1>
      <formula2>100000000</formula2>
    </dataValidation>
    <dataValidation type="whole" allowBlank="1" showInputMessage="1" showErrorMessage="1" sqref="J53:J59">
      <formula1>0</formula1>
      <formula2>500000</formula2>
    </dataValidation>
  </dataValidations>
  <pageMargins left="0.75" right="0.75" top="1" bottom="1" header="0.5" footer="0.5"/>
  <pageSetup paperSize="9" scale="65" orientation="portrait" r:id="rId1"/>
  <headerFooter alignWithMargins="0"/>
  <ignoredErrors>
    <ignoredError sqref="C32" numberStoredAsText="1"/>
  </ignoredError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C00000"/>
    <pageSetUpPr fitToPage="1"/>
  </sheetPr>
  <dimension ref="A1:T104"/>
  <sheetViews>
    <sheetView topLeftCell="A13" workbookViewId="0">
      <selection activeCell="W18" sqref="W18"/>
    </sheetView>
  </sheetViews>
  <sheetFormatPr defaultRowHeight="12.75" x14ac:dyDescent="0.2"/>
  <cols>
    <col min="1" max="1" width="2.85546875" style="291" customWidth="1"/>
    <col min="2" max="2" width="34.28515625" style="291" customWidth="1"/>
    <col min="3" max="3" width="2.42578125" style="291" customWidth="1"/>
    <col min="4" max="4" width="11.140625" style="291" customWidth="1"/>
    <col min="5" max="5" width="1.140625" style="291" customWidth="1"/>
    <col min="6" max="6" width="11.28515625" style="291" customWidth="1"/>
    <col min="7" max="7" width="1.140625" style="291" customWidth="1"/>
    <col min="8" max="8" width="11.42578125" style="291" customWidth="1"/>
    <col min="9" max="9" width="1.140625" style="291" customWidth="1"/>
    <col min="10" max="10" width="13.85546875" style="291" customWidth="1"/>
    <col min="11" max="11" width="1.140625" style="291" customWidth="1"/>
    <col min="12" max="12" width="11" style="291" customWidth="1"/>
    <col min="13" max="13" width="1.140625" style="291" customWidth="1"/>
    <col min="14" max="14" width="26.5703125" style="291" customWidth="1"/>
    <col min="15" max="15" width="1.140625" style="291" customWidth="1"/>
    <col min="16" max="16" width="9.5703125" style="291" customWidth="1"/>
    <col min="17" max="17" width="1.140625" style="291" customWidth="1"/>
    <col min="18" max="18" width="10.42578125" style="291" bestFit="1" customWidth="1"/>
    <col min="19" max="19" width="0.85546875" style="291" customWidth="1"/>
    <col min="20" max="20" width="11.7109375" style="291" customWidth="1"/>
    <col min="21" max="16384" width="9.140625" style="291"/>
  </cols>
  <sheetData>
    <row r="1" spans="1:20" x14ac:dyDescent="0.2">
      <c r="A1" s="215"/>
      <c r="B1" s="205" t="s">
        <v>494</v>
      </c>
      <c r="C1" s="215"/>
      <c r="D1" s="215"/>
      <c r="E1" s="215"/>
      <c r="F1" s="215"/>
      <c r="G1" s="215"/>
      <c r="H1" s="215"/>
      <c r="I1" s="215"/>
      <c r="J1" s="215"/>
      <c r="K1" s="215"/>
      <c r="L1" s="215"/>
      <c r="M1" s="215"/>
      <c r="N1" s="215"/>
      <c r="O1" s="215"/>
      <c r="P1" s="215"/>
      <c r="Q1" s="215"/>
      <c r="R1" s="215"/>
      <c r="S1" s="215"/>
      <c r="T1" s="215"/>
    </row>
    <row r="2" spans="1:20" ht="25.5" customHeight="1" x14ac:dyDescent="0.2">
      <c r="A2" s="329" t="s">
        <v>803</v>
      </c>
      <c r="B2" s="214" t="s">
        <v>766</v>
      </c>
      <c r="C2" s="205"/>
      <c r="D2" s="205" t="s">
        <v>924</v>
      </c>
      <c r="E2" s="205"/>
      <c r="F2" s="918" t="s">
        <v>879</v>
      </c>
      <c r="G2" s="918"/>
      <c r="H2" s="918"/>
      <c r="I2" s="918"/>
      <c r="J2" s="918"/>
      <c r="K2" s="918"/>
      <c r="L2" s="918"/>
      <c r="M2" s="918"/>
      <c r="N2" s="918"/>
      <c r="O2" s="918"/>
      <c r="P2" s="918"/>
      <c r="Q2" s="918"/>
      <c r="R2" s="918"/>
      <c r="S2" s="918"/>
      <c r="T2" s="918"/>
    </row>
    <row r="3" spans="1:20" x14ac:dyDescent="0.2">
      <c r="A3" s="215"/>
      <c r="B3" s="215"/>
      <c r="C3" s="215"/>
      <c r="D3" s="215"/>
      <c r="E3" s="215"/>
      <c r="F3" s="918"/>
      <c r="G3" s="918"/>
      <c r="H3" s="918"/>
      <c r="I3" s="918"/>
      <c r="J3" s="918"/>
      <c r="K3" s="918"/>
      <c r="L3" s="918"/>
      <c r="M3" s="918"/>
      <c r="N3" s="918"/>
      <c r="O3" s="918"/>
      <c r="P3" s="918"/>
      <c r="Q3" s="918"/>
      <c r="R3" s="918"/>
      <c r="S3" s="918"/>
      <c r="T3" s="918"/>
    </row>
    <row r="4" spans="1:20" x14ac:dyDescent="0.2">
      <c r="A4" s="215"/>
      <c r="B4" s="330">
        <v>1</v>
      </c>
      <c r="C4" s="332"/>
      <c r="D4" s="331">
        <v>2</v>
      </c>
      <c r="E4" s="332"/>
      <c r="F4" s="331">
        <v>3</v>
      </c>
      <c r="G4" s="332"/>
      <c r="H4" s="331">
        <v>4</v>
      </c>
      <c r="I4" s="332"/>
      <c r="J4" s="331">
        <v>5</v>
      </c>
      <c r="K4" s="332"/>
      <c r="L4" s="331">
        <v>6</v>
      </c>
      <c r="M4" s="332"/>
      <c r="N4" s="331">
        <v>7</v>
      </c>
      <c r="O4" s="332"/>
      <c r="P4" s="331">
        <v>8</v>
      </c>
      <c r="Q4" s="332"/>
      <c r="R4" s="331">
        <v>9</v>
      </c>
      <c r="S4" s="246"/>
      <c r="T4" s="331">
        <v>10</v>
      </c>
    </row>
    <row r="5" spans="1:20" x14ac:dyDescent="0.2">
      <c r="A5" s="215"/>
      <c r="B5" s="332" t="s">
        <v>315</v>
      </c>
      <c r="C5" s="332"/>
      <c r="D5" s="332" t="s">
        <v>448</v>
      </c>
      <c r="E5" s="332"/>
      <c r="F5" s="332" t="s">
        <v>311</v>
      </c>
      <c r="G5" s="332"/>
      <c r="H5" s="332" t="s">
        <v>311</v>
      </c>
      <c r="I5" s="332"/>
      <c r="J5" s="332" t="s">
        <v>312</v>
      </c>
      <c r="K5" s="332"/>
      <c r="L5" s="332" t="s">
        <v>311</v>
      </c>
      <c r="M5" s="332"/>
      <c r="N5" s="332" t="s">
        <v>449</v>
      </c>
      <c r="O5" s="332"/>
      <c r="P5" s="332" t="s">
        <v>450</v>
      </c>
      <c r="Q5" s="332"/>
      <c r="R5" s="332" t="s">
        <v>451</v>
      </c>
      <c r="S5" s="246"/>
      <c r="T5" s="332" t="s">
        <v>781</v>
      </c>
    </row>
    <row r="6" spans="1:20" x14ac:dyDescent="0.2">
      <c r="A6" s="215"/>
      <c r="B6" s="333" t="s">
        <v>452</v>
      </c>
      <c r="C6" s="332"/>
      <c r="D6" s="332" t="s">
        <v>453</v>
      </c>
      <c r="E6" s="332"/>
      <c r="F6" s="332" t="s">
        <v>454</v>
      </c>
      <c r="G6" s="332"/>
      <c r="H6" s="332" t="s">
        <v>455</v>
      </c>
      <c r="I6" s="332"/>
      <c r="J6" s="332" t="s">
        <v>456</v>
      </c>
      <c r="K6" s="332"/>
      <c r="L6" s="332" t="s">
        <v>455</v>
      </c>
      <c r="M6" s="332"/>
      <c r="N6" s="332" t="s">
        <v>455</v>
      </c>
      <c r="O6" s="332"/>
      <c r="P6" s="332" t="s">
        <v>457</v>
      </c>
      <c r="Q6" s="332"/>
      <c r="R6" s="332" t="s">
        <v>458</v>
      </c>
      <c r="S6" s="246"/>
      <c r="T6" s="332" t="s">
        <v>782</v>
      </c>
    </row>
    <row r="7" spans="1:20" x14ac:dyDescent="0.2">
      <c r="A7" s="215"/>
      <c r="B7" s="333" t="s">
        <v>459</v>
      </c>
      <c r="C7" s="332"/>
      <c r="D7" s="332" t="s">
        <v>865</v>
      </c>
      <c r="E7" s="332"/>
      <c r="F7" s="332" t="s">
        <v>450</v>
      </c>
      <c r="G7" s="332"/>
      <c r="H7" s="332" t="s">
        <v>450</v>
      </c>
      <c r="I7" s="332"/>
      <c r="J7" s="332" t="s">
        <v>460</v>
      </c>
      <c r="K7" s="332"/>
      <c r="L7" s="332" t="s">
        <v>461</v>
      </c>
      <c r="M7" s="332"/>
      <c r="N7" s="332" t="s">
        <v>462</v>
      </c>
      <c r="O7" s="332"/>
      <c r="P7" s="332" t="s">
        <v>463</v>
      </c>
      <c r="Q7" s="332"/>
      <c r="R7" s="332" t="s">
        <v>464</v>
      </c>
      <c r="S7" s="246"/>
      <c r="T7" s="332"/>
    </row>
    <row r="8" spans="1:20" x14ac:dyDescent="0.2">
      <c r="A8" s="215"/>
      <c r="B8" s="334"/>
      <c r="C8" s="332"/>
      <c r="D8" s="332" t="s">
        <v>465</v>
      </c>
      <c r="E8" s="332"/>
      <c r="F8" s="332"/>
      <c r="G8" s="332"/>
      <c r="H8" s="332" t="s">
        <v>466</v>
      </c>
      <c r="I8" s="332"/>
      <c r="J8" s="332" t="s">
        <v>467</v>
      </c>
      <c r="K8" s="332"/>
      <c r="L8" s="332" t="s">
        <v>468</v>
      </c>
      <c r="M8" s="332"/>
      <c r="N8" s="332"/>
      <c r="O8" s="332"/>
      <c r="P8" s="332" t="s">
        <v>454</v>
      </c>
      <c r="Q8" s="332"/>
      <c r="R8" s="332" t="s">
        <v>469</v>
      </c>
      <c r="S8" s="246"/>
      <c r="T8" s="332" t="s">
        <v>826</v>
      </c>
    </row>
    <row r="9" spans="1:20" x14ac:dyDescent="0.2">
      <c r="A9" s="215"/>
      <c r="B9" s="334"/>
      <c r="C9" s="333"/>
      <c r="D9" s="333" t="s">
        <v>310</v>
      </c>
      <c r="E9" s="333"/>
      <c r="F9" s="332"/>
      <c r="G9" s="333"/>
      <c r="H9" s="332" t="s">
        <v>470</v>
      </c>
      <c r="I9" s="333"/>
      <c r="J9" s="332" t="s">
        <v>471</v>
      </c>
      <c r="K9" s="333"/>
      <c r="L9" s="332" t="s">
        <v>472</v>
      </c>
      <c r="M9" s="333"/>
      <c r="N9" s="332"/>
      <c r="O9" s="333"/>
      <c r="P9" s="332" t="s">
        <v>473</v>
      </c>
      <c r="Q9" s="333"/>
      <c r="R9" s="332"/>
      <c r="S9" s="246"/>
      <c r="T9" s="332"/>
    </row>
    <row r="10" spans="1:20" x14ac:dyDescent="0.2">
      <c r="A10" s="215"/>
      <c r="B10" s="335"/>
      <c r="C10" s="332"/>
      <c r="D10" s="336"/>
      <c r="E10" s="332"/>
      <c r="F10" s="336"/>
      <c r="G10" s="332"/>
      <c r="H10" s="336"/>
      <c r="I10" s="332"/>
      <c r="J10" s="336" t="s">
        <v>474</v>
      </c>
      <c r="K10" s="332"/>
      <c r="L10" s="336" t="s">
        <v>475</v>
      </c>
      <c r="M10" s="332"/>
      <c r="N10" s="337"/>
      <c r="O10" s="332"/>
      <c r="P10" s="336" t="s">
        <v>874</v>
      </c>
      <c r="Q10" s="332"/>
      <c r="R10" s="337"/>
      <c r="S10" s="246"/>
      <c r="T10" s="337"/>
    </row>
    <row r="11" spans="1:20" x14ac:dyDescent="0.2">
      <c r="A11" s="215"/>
      <c r="B11" s="246"/>
      <c r="C11" s="713"/>
      <c r="D11" s="713"/>
      <c r="E11" s="713"/>
      <c r="F11" s="713"/>
      <c r="G11" s="713"/>
      <c r="H11" s="713"/>
      <c r="I11" s="713"/>
      <c r="J11" s="713"/>
      <c r="K11" s="713"/>
      <c r="L11" s="713"/>
      <c r="M11" s="713"/>
      <c r="N11" s="714"/>
      <c r="O11" s="713"/>
      <c r="P11" s="713"/>
      <c r="Q11" s="713"/>
      <c r="R11" s="714"/>
      <c r="S11" s="246"/>
      <c r="T11" s="714"/>
    </row>
    <row r="12" spans="1:20" x14ac:dyDescent="0.2">
      <c r="A12" s="215"/>
      <c r="B12" s="250" t="s">
        <v>787</v>
      </c>
      <c r="C12" s="713"/>
      <c r="D12" s="713"/>
      <c r="E12" s="713"/>
      <c r="F12" s="713"/>
      <c r="G12" s="713"/>
      <c r="H12" s="713"/>
      <c r="I12" s="713"/>
      <c r="J12" s="713"/>
      <c r="K12" s="713"/>
      <c r="L12" s="713"/>
      <c r="M12" s="713"/>
      <c r="N12" s="714"/>
      <c r="O12" s="713"/>
      <c r="P12" s="713"/>
      <c r="Q12" s="713"/>
      <c r="R12" s="714"/>
      <c r="S12" s="246"/>
      <c r="T12" s="714"/>
    </row>
    <row r="13" spans="1:20" ht="6" customHeight="1" x14ac:dyDescent="0.2">
      <c r="A13" s="215"/>
      <c r="B13" s="215"/>
      <c r="C13" s="246"/>
      <c r="D13" s="327"/>
      <c r="E13" s="246"/>
      <c r="F13" s="327"/>
      <c r="G13" s="246"/>
      <c r="H13" s="327"/>
      <c r="I13" s="246"/>
      <c r="J13" s="327"/>
      <c r="K13" s="246"/>
      <c r="L13" s="327"/>
      <c r="M13" s="246"/>
      <c r="N13" s="327"/>
      <c r="O13" s="246"/>
      <c r="P13" s="327"/>
      <c r="Q13" s="246"/>
      <c r="R13" s="327"/>
      <c r="S13" s="246"/>
      <c r="T13" s="327"/>
    </row>
    <row r="14" spans="1:20" ht="18.75" customHeight="1" x14ac:dyDescent="0.2">
      <c r="A14" s="215"/>
      <c r="B14" s="398"/>
      <c r="C14" s="338"/>
      <c r="D14" s="429"/>
      <c r="E14" s="338"/>
      <c r="F14" s="339"/>
      <c r="G14" s="338"/>
      <c r="H14" s="339"/>
      <c r="I14" s="338"/>
      <c r="J14" s="687"/>
      <c r="K14" s="338"/>
      <c r="L14" s="340"/>
      <c r="M14" s="338"/>
      <c r="N14" s="399"/>
      <c r="O14" s="338"/>
      <c r="P14" s="349" t="e">
        <f>F14/(ICG!$F$41)*100</f>
        <v>#DIV/0!</v>
      </c>
      <c r="Q14" s="338"/>
      <c r="R14" s="341"/>
      <c r="S14" s="215"/>
      <c r="T14" s="787"/>
    </row>
    <row r="15" spans="1:20" ht="6" customHeight="1" x14ac:dyDescent="0.2">
      <c r="A15" s="342"/>
      <c r="B15" s="343"/>
      <c r="C15" s="344"/>
      <c r="D15" s="345"/>
      <c r="E15" s="344"/>
      <c r="F15" s="345"/>
      <c r="G15" s="344"/>
      <c r="H15" s="345"/>
      <c r="I15" s="344"/>
      <c r="J15" s="346"/>
      <c r="K15" s="344"/>
      <c r="L15" s="345"/>
      <c r="M15" s="344"/>
      <c r="N15" s="345"/>
      <c r="O15" s="344"/>
      <c r="P15" s="347"/>
      <c r="Q15" s="344"/>
      <c r="R15" s="345"/>
      <c r="S15" s="348"/>
      <c r="T15" s="788"/>
    </row>
    <row r="16" spans="1:20" ht="18.75" customHeight="1" x14ac:dyDescent="0.2">
      <c r="A16" s="215"/>
      <c r="B16" s="398"/>
      <c r="C16" s="338"/>
      <c r="D16" s="429"/>
      <c r="E16" s="338"/>
      <c r="F16" s="339"/>
      <c r="G16" s="338"/>
      <c r="H16" s="339"/>
      <c r="I16" s="338"/>
      <c r="J16" s="687"/>
      <c r="K16" s="338"/>
      <c r="L16" s="340"/>
      <c r="M16" s="338"/>
      <c r="N16" s="399"/>
      <c r="O16" s="338"/>
      <c r="P16" s="349" t="e">
        <f>F16/(ICG!$F$41)*100</f>
        <v>#DIV/0!</v>
      </c>
      <c r="Q16" s="338"/>
      <c r="R16" s="341"/>
      <c r="S16" s="215"/>
      <c r="T16" s="787"/>
    </row>
    <row r="17" spans="1:20" ht="6" customHeight="1" x14ac:dyDescent="0.2">
      <c r="A17" s="342"/>
      <c r="B17" s="343"/>
      <c r="C17" s="344"/>
      <c r="D17" s="345"/>
      <c r="E17" s="344"/>
      <c r="F17" s="345"/>
      <c r="G17" s="344"/>
      <c r="H17" s="345"/>
      <c r="I17" s="344"/>
      <c r="J17" s="346"/>
      <c r="K17" s="344"/>
      <c r="L17" s="345"/>
      <c r="M17" s="344"/>
      <c r="N17" s="345"/>
      <c r="O17" s="344"/>
      <c r="P17" s="347"/>
      <c r="Q17" s="344"/>
      <c r="R17" s="345"/>
      <c r="S17" s="348"/>
      <c r="T17" s="788"/>
    </row>
    <row r="18" spans="1:20" ht="18.75" customHeight="1" x14ac:dyDescent="0.2">
      <c r="A18" s="215"/>
      <c r="B18" s="848"/>
      <c r="C18" s="338"/>
      <c r="D18" s="429"/>
      <c r="E18" s="338"/>
      <c r="F18" s="339"/>
      <c r="G18" s="338"/>
      <c r="H18" s="339"/>
      <c r="I18" s="338"/>
      <c r="J18" s="687"/>
      <c r="K18" s="338"/>
      <c r="L18" s="340"/>
      <c r="M18" s="338"/>
      <c r="N18" s="399"/>
      <c r="O18" s="338"/>
      <c r="P18" s="349" t="e">
        <f>F18/(ICG!$F$41)*100</f>
        <v>#DIV/0!</v>
      </c>
      <c r="Q18" s="338"/>
      <c r="R18" s="341"/>
      <c r="S18" s="215"/>
      <c r="T18" s="787"/>
    </row>
    <row r="19" spans="1:20" ht="6" customHeight="1" x14ac:dyDescent="0.2">
      <c r="A19" s="342"/>
      <c r="B19" s="343"/>
      <c r="C19" s="344"/>
      <c r="D19" s="345"/>
      <c r="E19" s="344"/>
      <c r="F19" s="345"/>
      <c r="G19" s="344"/>
      <c r="H19" s="345"/>
      <c r="I19" s="344"/>
      <c r="J19" s="346"/>
      <c r="K19" s="344"/>
      <c r="L19" s="345"/>
      <c r="M19" s="344"/>
      <c r="N19" s="345"/>
      <c r="O19" s="344"/>
      <c r="P19" s="347"/>
      <c r="Q19" s="344"/>
      <c r="R19" s="345"/>
      <c r="S19" s="348"/>
      <c r="T19" s="788"/>
    </row>
    <row r="20" spans="1:20" ht="18.75" customHeight="1" x14ac:dyDescent="0.2">
      <c r="A20" s="215"/>
      <c r="B20" s="848"/>
      <c r="C20" s="338"/>
      <c r="D20" s="429"/>
      <c r="E20" s="338"/>
      <c r="F20" s="339"/>
      <c r="G20" s="338"/>
      <c r="H20" s="339"/>
      <c r="I20" s="338"/>
      <c r="J20" s="687"/>
      <c r="K20" s="338"/>
      <c r="L20" s="340"/>
      <c r="M20" s="338"/>
      <c r="N20" s="399"/>
      <c r="O20" s="338"/>
      <c r="P20" s="349" t="e">
        <f>F20/(ICG!$F$41)*100</f>
        <v>#DIV/0!</v>
      </c>
      <c r="Q20" s="338"/>
      <c r="R20" s="341"/>
      <c r="S20" s="215"/>
      <c r="T20" s="787"/>
    </row>
    <row r="21" spans="1:20" ht="6" customHeight="1" x14ac:dyDescent="0.2">
      <c r="A21" s="342"/>
      <c r="B21" s="343"/>
      <c r="C21" s="344"/>
      <c r="D21" s="345"/>
      <c r="E21" s="344"/>
      <c r="F21" s="345"/>
      <c r="G21" s="344"/>
      <c r="H21" s="345"/>
      <c r="I21" s="344"/>
      <c r="J21" s="346"/>
      <c r="K21" s="344"/>
      <c r="L21" s="345"/>
      <c r="M21" s="344"/>
      <c r="N21" s="345"/>
      <c r="O21" s="344"/>
      <c r="P21" s="347"/>
      <c r="Q21" s="344"/>
      <c r="R21" s="345"/>
      <c r="S21" s="348"/>
      <c r="T21" s="788"/>
    </row>
    <row r="22" spans="1:20" ht="18.75" customHeight="1" x14ac:dyDescent="0.2">
      <c r="A22" s="215"/>
      <c r="B22" s="848"/>
      <c r="C22" s="338"/>
      <c r="D22" s="429"/>
      <c r="E22" s="338"/>
      <c r="F22" s="339"/>
      <c r="G22" s="338"/>
      <c r="H22" s="339"/>
      <c r="I22" s="338"/>
      <c r="J22" s="687"/>
      <c r="K22" s="338"/>
      <c r="L22" s="340"/>
      <c r="M22" s="338"/>
      <c r="N22" s="399"/>
      <c r="O22" s="338"/>
      <c r="P22" s="349" t="e">
        <f>F22/(ICG!$F$41)*100</f>
        <v>#DIV/0!</v>
      </c>
      <c r="Q22" s="338"/>
      <c r="R22" s="341"/>
      <c r="S22" s="215"/>
      <c r="T22" s="787"/>
    </row>
    <row r="23" spans="1:20" ht="6" customHeight="1" x14ac:dyDescent="0.2">
      <c r="A23" s="342"/>
      <c r="B23" s="343"/>
      <c r="C23" s="344"/>
      <c r="D23" s="345"/>
      <c r="E23" s="344"/>
      <c r="F23" s="345"/>
      <c r="G23" s="344"/>
      <c r="H23" s="345"/>
      <c r="I23" s="344"/>
      <c r="J23" s="346"/>
      <c r="K23" s="344"/>
      <c r="L23" s="345"/>
      <c r="M23" s="344"/>
      <c r="N23" s="345"/>
      <c r="O23" s="344"/>
      <c r="P23" s="347"/>
      <c r="Q23" s="344"/>
      <c r="R23" s="345"/>
      <c r="S23" s="348"/>
      <c r="T23" s="788"/>
    </row>
    <row r="24" spans="1:20" ht="18.75" customHeight="1" x14ac:dyDescent="0.2">
      <c r="A24" s="215"/>
      <c r="B24" s="848"/>
      <c r="C24" s="338"/>
      <c r="D24" s="429"/>
      <c r="E24" s="338"/>
      <c r="F24" s="339"/>
      <c r="G24" s="338"/>
      <c r="H24" s="339"/>
      <c r="I24" s="338"/>
      <c r="J24" s="687"/>
      <c r="K24" s="338"/>
      <c r="L24" s="340"/>
      <c r="M24" s="338"/>
      <c r="N24" s="399"/>
      <c r="O24" s="338"/>
      <c r="P24" s="349" t="e">
        <f>F24/(ICG!$F$41)*100</f>
        <v>#DIV/0!</v>
      </c>
      <c r="Q24" s="338"/>
      <c r="R24" s="341"/>
      <c r="S24" s="215"/>
      <c r="T24" s="787"/>
    </row>
    <row r="25" spans="1:20" ht="6" customHeight="1" x14ac:dyDescent="0.2">
      <c r="A25" s="342"/>
      <c r="B25" s="343"/>
      <c r="C25" s="344"/>
      <c r="D25" s="345"/>
      <c r="E25" s="344"/>
      <c r="F25" s="345"/>
      <c r="G25" s="344"/>
      <c r="H25" s="345"/>
      <c r="I25" s="344"/>
      <c r="J25" s="346"/>
      <c r="K25" s="344"/>
      <c r="L25" s="345"/>
      <c r="M25" s="344"/>
      <c r="N25" s="345"/>
      <c r="O25" s="344"/>
      <c r="P25" s="347"/>
      <c r="Q25" s="344"/>
      <c r="R25" s="345"/>
      <c r="S25" s="348"/>
      <c r="T25" s="788"/>
    </row>
    <row r="26" spans="1:20" ht="18.75" customHeight="1" x14ac:dyDescent="0.2">
      <c r="A26" s="215"/>
      <c r="B26" s="848"/>
      <c r="C26" s="338"/>
      <c r="D26" s="429"/>
      <c r="E26" s="338"/>
      <c r="F26" s="339"/>
      <c r="G26" s="338"/>
      <c r="H26" s="339"/>
      <c r="I26" s="338"/>
      <c r="J26" s="687"/>
      <c r="K26" s="338"/>
      <c r="L26" s="340"/>
      <c r="M26" s="338"/>
      <c r="N26" s="399"/>
      <c r="O26" s="338"/>
      <c r="P26" s="349" t="e">
        <f>F26/(ICG!$F$41)*100</f>
        <v>#DIV/0!</v>
      </c>
      <c r="Q26" s="338"/>
      <c r="R26" s="341"/>
      <c r="S26" s="215"/>
      <c r="T26" s="787"/>
    </row>
    <row r="27" spans="1:20" ht="6" customHeight="1" x14ac:dyDescent="0.2">
      <c r="A27" s="342"/>
      <c r="B27" s="343"/>
      <c r="C27" s="344"/>
      <c r="D27" s="345"/>
      <c r="E27" s="344"/>
      <c r="F27" s="345"/>
      <c r="G27" s="344"/>
      <c r="H27" s="345"/>
      <c r="I27" s="344"/>
      <c r="J27" s="346"/>
      <c r="K27" s="344"/>
      <c r="L27" s="345"/>
      <c r="M27" s="344"/>
      <c r="N27" s="345"/>
      <c r="O27" s="344"/>
      <c r="P27" s="347"/>
      <c r="Q27" s="344"/>
      <c r="R27" s="345"/>
      <c r="S27" s="348"/>
      <c r="T27" s="788"/>
    </row>
    <row r="28" spans="1:20" ht="18.75" customHeight="1" x14ac:dyDescent="0.2">
      <c r="A28" s="215"/>
      <c r="B28" s="848"/>
      <c r="C28" s="338"/>
      <c r="D28" s="429"/>
      <c r="E28" s="338"/>
      <c r="F28" s="339"/>
      <c r="G28" s="338"/>
      <c r="H28" s="339"/>
      <c r="I28" s="338"/>
      <c r="J28" s="687"/>
      <c r="K28" s="338"/>
      <c r="L28" s="340"/>
      <c r="M28" s="338"/>
      <c r="N28" s="399"/>
      <c r="O28" s="338"/>
      <c r="P28" s="349" t="e">
        <f>F28/(ICG!$F$41)*100</f>
        <v>#DIV/0!</v>
      </c>
      <c r="Q28" s="338"/>
      <c r="R28" s="341"/>
      <c r="S28" s="215"/>
      <c r="T28" s="787"/>
    </row>
    <row r="29" spans="1:20" ht="6" customHeight="1" x14ac:dyDescent="0.2">
      <c r="A29" s="342"/>
      <c r="B29" s="343"/>
      <c r="C29" s="344"/>
      <c r="D29" s="345"/>
      <c r="E29" s="344"/>
      <c r="F29" s="345"/>
      <c r="G29" s="344"/>
      <c r="H29" s="345"/>
      <c r="I29" s="344"/>
      <c r="J29" s="346"/>
      <c r="K29" s="344"/>
      <c r="L29" s="345"/>
      <c r="M29" s="344"/>
      <c r="N29" s="345"/>
      <c r="O29" s="344"/>
      <c r="P29" s="347"/>
      <c r="Q29" s="344"/>
      <c r="R29" s="345"/>
      <c r="S29" s="348"/>
      <c r="T29" s="788"/>
    </row>
    <row r="30" spans="1:20" ht="18.75" customHeight="1" x14ac:dyDescent="0.2">
      <c r="A30" s="215"/>
      <c r="B30" s="848"/>
      <c r="C30" s="338"/>
      <c r="D30" s="429"/>
      <c r="E30" s="338"/>
      <c r="F30" s="339"/>
      <c r="G30" s="338"/>
      <c r="H30" s="339"/>
      <c r="I30" s="338"/>
      <c r="J30" s="687"/>
      <c r="K30" s="338"/>
      <c r="L30" s="340"/>
      <c r="M30" s="338"/>
      <c r="N30" s="399"/>
      <c r="O30" s="338"/>
      <c r="P30" s="349" t="e">
        <f>F30/(ICG!$F$41)*100</f>
        <v>#DIV/0!</v>
      </c>
      <c r="Q30" s="338"/>
      <c r="R30" s="341"/>
      <c r="S30" s="215"/>
      <c r="T30" s="787"/>
    </row>
    <row r="31" spans="1:20" ht="6" customHeight="1" x14ac:dyDescent="0.2">
      <c r="A31" s="342"/>
      <c r="B31" s="343"/>
      <c r="C31" s="344"/>
      <c r="D31" s="345"/>
      <c r="E31" s="344"/>
      <c r="F31" s="345"/>
      <c r="G31" s="344"/>
      <c r="H31" s="345"/>
      <c r="I31" s="344"/>
      <c r="J31" s="346"/>
      <c r="K31" s="344"/>
      <c r="L31" s="345"/>
      <c r="M31" s="344"/>
      <c r="N31" s="345"/>
      <c r="O31" s="344"/>
      <c r="P31" s="347"/>
      <c r="Q31" s="344"/>
      <c r="R31" s="345"/>
      <c r="S31" s="348"/>
      <c r="T31" s="788"/>
    </row>
    <row r="32" spans="1:20" ht="18.75" customHeight="1" x14ac:dyDescent="0.2">
      <c r="A32" s="215"/>
      <c r="B32" s="848"/>
      <c r="C32" s="338"/>
      <c r="D32" s="429"/>
      <c r="E32" s="338"/>
      <c r="F32" s="339"/>
      <c r="G32" s="338"/>
      <c r="H32" s="339"/>
      <c r="I32" s="338"/>
      <c r="J32" s="687"/>
      <c r="K32" s="338"/>
      <c r="L32" s="340"/>
      <c r="M32" s="338"/>
      <c r="N32" s="399"/>
      <c r="O32" s="338"/>
      <c r="P32" s="349" t="e">
        <f>F32/(ICG!$F$41)*100</f>
        <v>#DIV/0!</v>
      </c>
      <c r="Q32" s="338"/>
      <c r="R32" s="341"/>
      <c r="S32" s="215"/>
      <c r="T32" s="787"/>
    </row>
    <row r="33" spans="1:20" ht="6" customHeight="1" x14ac:dyDescent="0.2">
      <c r="A33" s="342"/>
      <c r="B33" s="343"/>
      <c r="C33" s="344"/>
      <c r="D33" s="345"/>
      <c r="E33" s="344"/>
      <c r="F33" s="345"/>
      <c r="G33" s="344"/>
      <c r="H33" s="345"/>
      <c r="I33" s="344"/>
      <c r="J33" s="346"/>
      <c r="K33" s="344"/>
      <c r="L33" s="345"/>
      <c r="M33" s="344"/>
      <c r="N33" s="345"/>
      <c r="O33" s="344"/>
      <c r="P33" s="347"/>
      <c r="Q33" s="344"/>
      <c r="R33" s="345"/>
      <c r="S33" s="348"/>
      <c r="T33" s="788"/>
    </row>
    <row r="34" spans="1:20" ht="18.75" customHeight="1" x14ac:dyDescent="0.2">
      <c r="A34" s="215"/>
      <c r="B34" s="398"/>
      <c r="C34" s="338"/>
      <c r="D34" s="429"/>
      <c r="E34" s="338"/>
      <c r="F34" s="339"/>
      <c r="G34" s="338"/>
      <c r="H34" s="339"/>
      <c r="I34" s="338"/>
      <c r="J34" s="372"/>
      <c r="K34" s="338"/>
      <c r="L34" s="340"/>
      <c r="M34" s="338"/>
      <c r="N34" s="399"/>
      <c r="O34" s="338"/>
      <c r="P34" s="349" t="e">
        <f>F34/(ICG!$F$41)*100</f>
        <v>#DIV/0!</v>
      </c>
      <c r="Q34" s="338"/>
      <c r="R34" s="341"/>
      <c r="S34" s="215"/>
      <c r="T34" s="787"/>
    </row>
    <row r="35" spans="1:20" ht="6" customHeight="1" x14ac:dyDescent="0.2">
      <c r="A35" s="342"/>
      <c r="B35" s="343"/>
      <c r="C35" s="344"/>
      <c r="D35" s="345"/>
      <c r="E35" s="344"/>
      <c r="F35" s="345"/>
      <c r="G35" s="344"/>
      <c r="H35" s="345"/>
      <c r="I35" s="344"/>
      <c r="J35" s="346"/>
      <c r="K35" s="344"/>
      <c r="L35" s="345"/>
      <c r="M35" s="344"/>
      <c r="N35" s="345"/>
      <c r="O35" s="344"/>
      <c r="P35" s="347"/>
      <c r="Q35" s="344"/>
      <c r="R35" s="345"/>
      <c r="S35" s="348"/>
      <c r="T35" s="788"/>
    </row>
    <row r="36" spans="1:20" ht="18.75" customHeight="1" x14ac:dyDescent="0.2">
      <c r="A36" s="215"/>
      <c r="B36" s="398"/>
      <c r="C36" s="338"/>
      <c r="D36" s="429"/>
      <c r="E36" s="338"/>
      <c r="F36" s="339"/>
      <c r="G36" s="338"/>
      <c r="H36" s="339"/>
      <c r="I36" s="338"/>
      <c r="J36" s="372"/>
      <c r="K36" s="338"/>
      <c r="L36" s="340"/>
      <c r="M36" s="338"/>
      <c r="N36" s="399"/>
      <c r="O36" s="338"/>
      <c r="P36" s="349" t="e">
        <f>F36/(ICG!$F$41)*100</f>
        <v>#DIV/0!</v>
      </c>
      <c r="Q36" s="338"/>
      <c r="R36" s="341"/>
      <c r="S36" s="215"/>
      <c r="T36" s="787"/>
    </row>
    <row r="37" spans="1:20" ht="6" customHeight="1" x14ac:dyDescent="0.2">
      <c r="A37" s="342"/>
      <c r="B37" s="343"/>
      <c r="C37" s="344"/>
      <c r="D37" s="345"/>
      <c r="E37" s="344"/>
      <c r="F37" s="345"/>
      <c r="G37" s="344"/>
      <c r="H37" s="345"/>
      <c r="I37" s="344"/>
      <c r="J37" s="346"/>
      <c r="K37" s="344"/>
      <c r="L37" s="345"/>
      <c r="M37" s="344"/>
      <c r="N37" s="345"/>
      <c r="O37" s="344"/>
      <c r="P37" s="347"/>
      <c r="Q37" s="344"/>
      <c r="R37" s="345"/>
      <c r="S37" s="348"/>
      <c r="T37" s="788"/>
    </row>
    <row r="38" spans="1:20" ht="18.75" customHeight="1" x14ac:dyDescent="0.2">
      <c r="A38" s="215"/>
      <c r="B38" s="398"/>
      <c r="C38" s="338"/>
      <c r="D38" s="429"/>
      <c r="E38" s="338"/>
      <c r="F38" s="339"/>
      <c r="G38" s="338"/>
      <c r="H38" s="339"/>
      <c r="I38" s="338"/>
      <c r="J38" s="372"/>
      <c r="K38" s="338"/>
      <c r="L38" s="340"/>
      <c r="M38" s="338"/>
      <c r="N38" s="399"/>
      <c r="O38" s="338"/>
      <c r="P38" s="349" t="e">
        <f>F38/(ICG!$F$41)*100</f>
        <v>#DIV/0!</v>
      </c>
      <c r="Q38" s="338"/>
      <c r="R38" s="341"/>
      <c r="S38" s="215"/>
      <c r="T38" s="787"/>
    </row>
    <row r="39" spans="1:20" ht="6" customHeight="1" x14ac:dyDescent="0.2">
      <c r="A39" s="342"/>
      <c r="B39" s="343"/>
      <c r="C39" s="344"/>
      <c r="D39" s="345"/>
      <c r="E39" s="344"/>
      <c r="F39" s="345"/>
      <c r="G39" s="344"/>
      <c r="H39" s="345"/>
      <c r="I39" s="344"/>
      <c r="J39" s="346"/>
      <c r="K39" s="344"/>
      <c r="L39" s="345"/>
      <c r="M39" s="344"/>
      <c r="N39" s="345"/>
      <c r="O39" s="344"/>
      <c r="P39" s="347"/>
      <c r="Q39" s="344"/>
      <c r="R39" s="345"/>
      <c r="S39" s="348"/>
      <c r="T39" s="788"/>
    </row>
    <row r="40" spans="1:20" ht="18.75" customHeight="1" x14ac:dyDescent="0.2">
      <c r="A40" s="215"/>
      <c r="B40" s="398"/>
      <c r="C40" s="338"/>
      <c r="D40" s="429"/>
      <c r="E40" s="338"/>
      <c r="F40" s="339"/>
      <c r="G40" s="338"/>
      <c r="H40" s="339"/>
      <c r="I40" s="338"/>
      <c r="J40" s="372"/>
      <c r="K40" s="338"/>
      <c r="L40" s="340"/>
      <c r="M40" s="338"/>
      <c r="N40" s="399"/>
      <c r="O40" s="338"/>
      <c r="P40" s="349" t="e">
        <f>F40/(ICG!$F$41)*100</f>
        <v>#DIV/0!</v>
      </c>
      <c r="Q40" s="338"/>
      <c r="R40" s="341"/>
      <c r="S40" s="215"/>
      <c r="T40" s="787"/>
    </row>
    <row r="41" spans="1:20" ht="6" customHeight="1" x14ac:dyDescent="0.2">
      <c r="A41" s="342"/>
      <c r="B41" s="343"/>
      <c r="C41" s="344"/>
      <c r="D41" s="345"/>
      <c r="E41" s="344"/>
      <c r="F41" s="345"/>
      <c r="G41" s="344"/>
      <c r="H41" s="345"/>
      <c r="I41" s="344"/>
      <c r="J41" s="346"/>
      <c r="K41" s="344"/>
      <c r="L41" s="345"/>
      <c r="M41" s="344"/>
      <c r="N41" s="345"/>
      <c r="O41" s="344"/>
      <c r="P41" s="347"/>
      <c r="Q41" s="344"/>
      <c r="R41" s="345"/>
      <c r="S41" s="348"/>
      <c r="T41" s="788"/>
    </row>
    <row r="42" spans="1:20" ht="18.75" customHeight="1" x14ac:dyDescent="0.2">
      <c r="A42" s="215"/>
      <c r="B42" s="398"/>
      <c r="C42" s="338"/>
      <c r="D42" s="429"/>
      <c r="E42" s="338"/>
      <c r="F42" s="339"/>
      <c r="G42" s="338"/>
      <c r="H42" s="339"/>
      <c r="I42" s="338"/>
      <c r="J42" s="372"/>
      <c r="K42" s="338"/>
      <c r="L42" s="340"/>
      <c r="M42" s="338"/>
      <c r="N42" s="399"/>
      <c r="O42" s="338"/>
      <c r="P42" s="349" t="e">
        <f>F42/(ICG!$F$41)*100</f>
        <v>#DIV/0!</v>
      </c>
      <c r="Q42" s="338"/>
      <c r="R42" s="341"/>
      <c r="S42" s="215"/>
      <c r="T42" s="787"/>
    </row>
    <row r="43" spans="1:20" ht="6" customHeight="1" x14ac:dyDescent="0.2">
      <c r="A43" s="342"/>
      <c r="B43" s="343"/>
      <c r="C43" s="344"/>
      <c r="D43" s="345"/>
      <c r="E43" s="344"/>
      <c r="F43" s="345"/>
      <c r="G43" s="344"/>
      <c r="H43" s="345"/>
      <c r="I43" s="344"/>
      <c r="J43" s="346"/>
      <c r="K43" s="344"/>
      <c r="L43" s="345"/>
      <c r="M43" s="344"/>
      <c r="N43" s="345"/>
      <c r="O43" s="344"/>
      <c r="P43" s="347"/>
      <c r="Q43" s="344"/>
      <c r="R43" s="345"/>
      <c r="S43" s="348"/>
      <c r="T43" s="788"/>
    </row>
    <row r="44" spans="1:20" ht="18.75" customHeight="1" x14ac:dyDescent="0.2">
      <c r="A44" s="215"/>
      <c r="B44" s="398"/>
      <c r="C44" s="338"/>
      <c r="D44" s="429"/>
      <c r="E44" s="338"/>
      <c r="F44" s="339"/>
      <c r="G44" s="338"/>
      <c r="H44" s="339"/>
      <c r="I44" s="338"/>
      <c r="J44" s="372"/>
      <c r="K44" s="338"/>
      <c r="L44" s="340"/>
      <c r="M44" s="338"/>
      <c r="N44" s="399"/>
      <c r="O44" s="338"/>
      <c r="P44" s="349" t="e">
        <f>F44/(ICG!$F$41)*100</f>
        <v>#DIV/0!</v>
      </c>
      <c r="Q44" s="338"/>
      <c r="R44" s="341"/>
      <c r="S44" s="215"/>
      <c r="T44" s="787"/>
    </row>
    <row r="45" spans="1:20" ht="6" customHeight="1" x14ac:dyDescent="0.2">
      <c r="A45" s="342"/>
      <c r="B45" s="343"/>
      <c r="C45" s="344"/>
      <c r="D45" s="345"/>
      <c r="E45" s="344"/>
      <c r="F45" s="345"/>
      <c r="G45" s="344"/>
      <c r="H45" s="345"/>
      <c r="I45" s="344"/>
      <c r="J45" s="346"/>
      <c r="K45" s="344"/>
      <c r="L45" s="345"/>
      <c r="M45" s="344"/>
      <c r="N45" s="345"/>
      <c r="O45" s="344"/>
      <c r="P45" s="347"/>
      <c r="Q45" s="344"/>
      <c r="R45" s="345"/>
      <c r="S45" s="348"/>
      <c r="T45" s="788"/>
    </row>
    <row r="46" spans="1:20" ht="18.75" customHeight="1" x14ac:dyDescent="0.2">
      <c r="A46" s="215"/>
      <c r="B46" s="398"/>
      <c r="C46" s="338"/>
      <c r="D46" s="429"/>
      <c r="E46" s="338"/>
      <c r="F46" s="339"/>
      <c r="G46" s="338"/>
      <c r="H46" s="339"/>
      <c r="I46" s="338"/>
      <c r="J46" s="372"/>
      <c r="K46" s="338"/>
      <c r="L46" s="340"/>
      <c r="M46" s="338"/>
      <c r="N46" s="399"/>
      <c r="O46" s="338"/>
      <c r="P46" s="349" t="e">
        <f>F46/(ICG!$F$41)*100</f>
        <v>#DIV/0!</v>
      </c>
      <c r="Q46" s="338"/>
      <c r="R46" s="341"/>
      <c r="S46" s="215"/>
      <c r="T46" s="787"/>
    </row>
    <row r="47" spans="1:20" ht="6" customHeight="1" x14ac:dyDescent="0.2">
      <c r="A47" s="342"/>
      <c r="B47" s="343"/>
      <c r="C47" s="344"/>
      <c r="D47" s="345"/>
      <c r="E47" s="344"/>
      <c r="F47" s="345"/>
      <c r="G47" s="344"/>
      <c r="H47" s="345"/>
      <c r="I47" s="344"/>
      <c r="J47" s="346"/>
      <c r="K47" s="344"/>
      <c r="L47" s="345"/>
      <c r="M47" s="344"/>
      <c r="N47" s="345"/>
      <c r="O47" s="344"/>
      <c r="P47" s="347"/>
      <c r="Q47" s="344"/>
      <c r="R47" s="345"/>
      <c r="S47" s="348"/>
      <c r="T47" s="788"/>
    </row>
    <row r="48" spans="1:20" ht="18.75" customHeight="1" x14ac:dyDescent="0.2">
      <c r="A48" s="215"/>
      <c r="B48" s="398"/>
      <c r="C48" s="338"/>
      <c r="D48" s="429"/>
      <c r="E48" s="338"/>
      <c r="F48" s="339"/>
      <c r="G48" s="338"/>
      <c r="H48" s="339"/>
      <c r="I48" s="338"/>
      <c r="J48" s="372"/>
      <c r="K48" s="338"/>
      <c r="L48" s="340"/>
      <c r="M48" s="338"/>
      <c r="N48" s="399"/>
      <c r="O48" s="338"/>
      <c r="P48" s="349" t="e">
        <f>F48/(ICG!$F$41)*100</f>
        <v>#DIV/0!</v>
      </c>
      <c r="Q48" s="338"/>
      <c r="R48" s="341"/>
      <c r="S48" s="215"/>
      <c r="T48" s="787"/>
    </row>
    <row r="49" spans="1:20" ht="6" customHeight="1" x14ac:dyDescent="0.2">
      <c r="A49" s="342"/>
      <c r="B49" s="343"/>
      <c r="C49" s="344"/>
      <c r="D49" s="345"/>
      <c r="E49" s="344"/>
      <c r="F49" s="345"/>
      <c r="G49" s="344"/>
      <c r="H49" s="345"/>
      <c r="I49" s="344"/>
      <c r="J49" s="346"/>
      <c r="K49" s="344"/>
      <c r="L49" s="345"/>
      <c r="M49" s="344"/>
      <c r="N49" s="345"/>
      <c r="O49" s="344"/>
      <c r="P49" s="347"/>
      <c r="Q49" s="344"/>
      <c r="R49" s="345"/>
      <c r="S49" s="348"/>
      <c r="T49" s="788"/>
    </row>
    <row r="50" spans="1:20" ht="18.75" customHeight="1" x14ac:dyDescent="0.2">
      <c r="A50" s="215"/>
      <c r="B50" s="398"/>
      <c r="C50" s="338"/>
      <c r="D50" s="429"/>
      <c r="E50" s="338"/>
      <c r="F50" s="339"/>
      <c r="G50" s="338"/>
      <c r="H50" s="339"/>
      <c r="I50" s="338"/>
      <c r="J50" s="372"/>
      <c r="K50" s="338"/>
      <c r="L50" s="340"/>
      <c r="M50" s="338"/>
      <c r="N50" s="399"/>
      <c r="O50" s="338"/>
      <c r="P50" s="349" t="e">
        <f>F50/(ICG!$F$41)*100</f>
        <v>#DIV/0!</v>
      </c>
      <c r="Q50" s="338"/>
      <c r="R50" s="341"/>
      <c r="S50" s="215"/>
      <c r="T50" s="787"/>
    </row>
    <row r="51" spans="1:20" ht="6" customHeight="1" x14ac:dyDescent="0.2">
      <c r="A51" s="342"/>
      <c r="B51" s="343"/>
      <c r="C51" s="344"/>
      <c r="D51" s="345"/>
      <c r="E51" s="344"/>
      <c r="F51" s="345"/>
      <c r="G51" s="344"/>
      <c r="H51" s="345"/>
      <c r="I51" s="344"/>
      <c r="J51" s="346"/>
      <c r="K51" s="344"/>
      <c r="L51" s="345"/>
      <c r="M51" s="344"/>
      <c r="N51" s="345"/>
      <c r="O51" s="344"/>
      <c r="P51" s="347"/>
      <c r="Q51" s="344"/>
      <c r="R51" s="345"/>
      <c r="S51" s="348"/>
      <c r="T51" s="752"/>
    </row>
    <row r="52" spans="1:20" ht="18.75" customHeight="1" x14ac:dyDescent="0.2">
      <c r="A52" s="215"/>
      <c r="B52" s="398"/>
      <c r="C52" s="338"/>
      <c r="D52" s="429"/>
      <c r="E52" s="338"/>
      <c r="F52" s="339"/>
      <c r="G52" s="338"/>
      <c r="H52" s="339"/>
      <c r="I52" s="338"/>
      <c r="J52" s="372"/>
      <c r="K52" s="338"/>
      <c r="L52" s="340"/>
      <c r="M52" s="338"/>
      <c r="N52" s="399"/>
      <c r="O52" s="338"/>
      <c r="P52" s="349" t="e">
        <f>F52/(ICG!$F$41)*100</f>
        <v>#DIV/0!</v>
      </c>
      <c r="Q52" s="338"/>
      <c r="R52" s="341"/>
      <c r="S52" s="215"/>
      <c r="T52" s="787"/>
    </row>
    <row r="53" spans="1:20" ht="6" customHeight="1" x14ac:dyDescent="0.2">
      <c r="A53" s="342"/>
      <c r="B53" s="343"/>
      <c r="C53" s="344"/>
      <c r="D53" s="344"/>
      <c r="E53" s="344"/>
      <c r="F53" s="344"/>
      <c r="G53" s="344"/>
      <c r="H53" s="344"/>
      <c r="I53" s="344"/>
      <c r="J53" s="344"/>
      <c r="K53" s="344"/>
      <c r="L53" s="344"/>
      <c r="M53" s="344"/>
      <c r="N53" s="344"/>
      <c r="O53" s="344"/>
      <c r="P53" s="344"/>
      <c r="Q53" s="344"/>
      <c r="R53" s="344"/>
      <c r="S53" s="344"/>
      <c r="T53" s="344"/>
    </row>
    <row r="54" spans="1:20" ht="36.75" customHeight="1" x14ac:dyDescent="0.2">
      <c r="A54" s="342"/>
      <c r="B54" s="712"/>
      <c r="C54" s="344"/>
      <c r="D54" s="871" t="s">
        <v>913</v>
      </c>
      <c r="E54" s="344"/>
      <c r="F54" s="870">
        <f>SUM(F14:F32)</f>
        <v>0</v>
      </c>
      <c r="G54" s="344"/>
      <c r="H54" s="344"/>
      <c r="I54" s="344"/>
      <c r="J54" s="344"/>
      <c r="K54" s="344"/>
      <c r="L54" s="344"/>
      <c r="M54" s="344"/>
      <c r="N54" s="344"/>
      <c r="O54" s="344"/>
      <c r="P54" s="344"/>
      <c r="Q54" s="344"/>
      <c r="R54" s="344"/>
      <c r="S54" s="344"/>
      <c r="T54" s="344"/>
    </row>
    <row r="55" spans="1:20" ht="12.75" customHeight="1" x14ac:dyDescent="0.2">
      <c r="A55" s="342"/>
      <c r="B55" s="330">
        <v>1</v>
      </c>
      <c r="C55" s="332"/>
      <c r="D55" s="331">
        <v>2</v>
      </c>
      <c r="E55" s="332"/>
      <c r="F55" s="331">
        <v>3</v>
      </c>
      <c r="G55" s="332"/>
      <c r="H55" s="331">
        <v>4</v>
      </c>
      <c r="I55" s="332"/>
      <c r="J55" s="331">
        <v>5</v>
      </c>
      <c r="K55" s="332"/>
      <c r="L55" s="331">
        <v>6</v>
      </c>
      <c r="M55" s="332"/>
      <c r="N55" s="331">
        <v>7</v>
      </c>
      <c r="O55" s="332"/>
      <c r="P55" s="331">
        <v>8</v>
      </c>
      <c r="Q55" s="332"/>
      <c r="R55" s="331">
        <v>9</v>
      </c>
      <c r="S55" s="246"/>
      <c r="T55" s="331">
        <v>10</v>
      </c>
    </row>
    <row r="56" spans="1:20" ht="12.75" customHeight="1" x14ac:dyDescent="0.2">
      <c r="A56" s="342"/>
      <c r="B56" s="332" t="s">
        <v>315</v>
      </c>
      <c r="C56" s="332"/>
      <c r="D56" s="332" t="s">
        <v>448</v>
      </c>
      <c r="E56" s="332"/>
      <c r="F56" s="332" t="s">
        <v>311</v>
      </c>
      <c r="G56" s="332"/>
      <c r="H56" s="332" t="s">
        <v>771</v>
      </c>
      <c r="I56" s="332"/>
      <c r="J56" s="332" t="s">
        <v>312</v>
      </c>
      <c r="K56" s="332"/>
      <c r="L56" s="332" t="s">
        <v>311</v>
      </c>
      <c r="M56" s="332"/>
      <c r="N56" s="332" t="s">
        <v>449</v>
      </c>
      <c r="O56" s="332"/>
      <c r="P56" s="332" t="s">
        <v>450</v>
      </c>
      <c r="Q56" s="332"/>
      <c r="R56" s="332" t="s">
        <v>451</v>
      </c>
      <c r="S56" s="246"/>
      <c r="T56" s="332" t="s">
        <v>781</v>
      </c>
    </row>
    <row r="57" spans="1:20" ht="12.75" customHeight="1" x14ac:dyDescent="0.2">
      <c r="A57" s="342"/>
      <c r="B57" s="333" t="s">
        <v>452</v>
      </c>
      <c r="C57" s="332"/>
      <c r="D57" s="332" t="s">
        <v>453</v>
      </c>
      <c r="E57" s="332"/>
      <c r="F57" s="332" t="s">
        <v>454</v>
      </c>
      <c r="G57" s="332"/>
      <c r="H57" s="332" t="s">
        <v>873</v>
      </c>
      <c r="I57" s="332"/>
      <c r="J57" s="332" t="s">
        <v>456</v>
      </c>
      <c r="K57" s="332"/>
      <c r="L57" s="332" t="s">
        <v>455</v>
      </c>
      <c r="M57" s="332"/>
      <c r="N57" s="332" t="s">
        <v>455</v>
      </c>
      <c r="O57" s="332"/>
      <c r="P57" s="332" t="s">
        <v>457</v>
      </c>
      <c r="Q57" s="332"/>
      <c r="R57" s="332" t="s">
        <v>458</v>
      </c>
      <c r="S57" s="246"/>
      <c r="T57" s="332" t="s">
        <v>782</v>
      </c>
    </row>
    <row r="58" spans="1:20" ht="12.75" customHeight="1" x14ac:dyDescent="0.2">
      <c r="A58" s="342"/>
      <c r="B58" s="333" t="s">
        <v>459</v>
      </c>
      <c r="C58" s="332"/>
      <c r="D58" s="332" t="s">
        <v>865</v>
      </c>
      <c r="E58" s="332"/>
      <c r="F58" s="332" t="s">
        <v>450</v>
      </c>
      <c r="G58" s="332"/>
      <c r="H58" s="332" t="s">
        <v>311</v>
      </c>
      <c r="I58" s="332"/>
      <c r="J58" s="332" t="s">
        <v>460</v>
      </c>
      <c r="K58" s="332"/>
      <c r="L58" s="332" t="s">
        <v>461</v>
      </c>
      <c r="M58" s="332"/>
      <c r="N58" s="332" t="s">
        <v>462</v>
      </c>
      <c r="O58" s="332"/>
      <c r="P58" s="332" t="s">
        <v>463</v>
      </c>
      <c r="Q58" s="332"/>
      <c r="R58" s="332" t="s">
        <v>464</v>
      </c>
      <c r="S58" s="246"/>
      <c r="T58" s="332"/>
    </row>
    <row r="59" spans="1:20" ht="12.75" customHeight="1" x14ac:dyDescent="0.2">
      <c r="A59" s="342"/>
      <c r="B59" s="334"/>
      <c r="C59" s="332"/>
      <c r="D59" s="332" t="s">
        <v>465</v>
      </c>
      <c r="E59" s="332"/>
      <c r="F59" s="332"/>
      <c r="G59" s="332"/>
      <c r="H59" s="332"/>
      <c r="I59" s="332"/>
      <c r="J59" s="332" t="s">
        <v>467</v>
      </c>
      <c r="K59" s="332"/>
      <c r="L59" s="332" t="s">
        <v>468</v>
      </c>
      <c r="M59" s="332"/>
      <c r="N59" s="332"/>
      <c r="O59" s="332"/>
      <c r="P59" s="332" t="s">
        <v>454</v>
      </c>
      <c r="Q59" s="332"/>
      <c r="R59" s="332" t="s">
        <v>469</v>
      </c>
      <c r="S59" s="246"/>
      <c r="T59" s="332" t="s">
        <v>826</v>
      </c>
    </row>
    <row r="60" spans="1:20" ht="12.75" customHeight="1" x14ac:dyDescent="0.2">
      <c r="A60" s="342"/>
      <c r="B60" s="334"/>
      <c r="C60" s="333"/>
      <c r="D60" s="333" t="s">
        <v>310</v>
      </c>
      <c r="E60" s="333"/>
      <c r="F60" s="332"/>
      <c r="G60" s="333"/>
      <c r="H60" s="332"/>
      <c r="I60" s="333"/>
      <c r="J60" s="332" t="s">
        <v>471</v>
      </c>
      <c r="K60" s="333"/>
      <c r="L60" s="332" t="s">
        <v>472</v>
      </c>
      <c r="M60" s="333"/>
      <c r="N60" s="332"/>
      <c r="O60" s="333"/>
      <c r="P60" s="332" t="s">
        <v>473</v>
      </c>
      <c r="Q60" s="333"/>
      <c r="R60" s="332"/>
      <c r="S60" s="246"/>
      <c r="T60" s="332"/>
    </row>
    <row r="61" spans="1:20" ht="12.75" customHeight="1" x14ac:dyDescent="0.2">
      <c r="A61" s="342"/>
      <c r="B61" s="335"/>
      <c r="C61" s="332"/>
      <c r="D61" s="336"/>
      <c r="E61" s="332"/>
      <c r="F61" s="336"/>
      <c r="G61" s="332"/>
      <c r="H61" s="336"/>
      <c r="I61" s="332"/>
      <c r="J61" s="336"/>
      <c r="K61" s="332"/>
      <c r="L61" s="336" t="s">
        <v>475</v>
      </c>
      <c r="M61" s="332"/>
      <c r="N61" s="337"/>
      <c r="O61" s="332"/>
      <c r="P61" s="336" t="s">
        <v>875</v>
      </c>
      <c r="Q61" s="332"/>
      <c r="R61" s="337"/>
      <c r="S61" s="246"/>
      <c r="T61" s="337"/>
    </row>
    <row r="62" spans="1:20" ht="12.75" customHeight="1" x14ac:dyDescent="0.2">
      <c r="A62" s="342"/>
      <c r="B62" s="246"/>
      <c r="C62" s="713"/>
      <c r="D62" s="713"/>
      <c r="E62" s="713"/>
      <c r="F62" s="713"/>
      <c r="G62" s="713"/>
      <c r="H62" s="713"/>
      <c r="I62" s="713"/>
      <c r="J62" s="713"/>
      <c r="K62" s="713"/>
      <c r="L62" s="713"/>
      <c r="M62" s="713"/>
      <c r="N62" s="714"/>
      <c r="O62" s="713"/>
      <c r="P62" s="713"/>
      <c r="Q62" s="713"/>
      <c r="R62" s="714"/>
      <c r="S62" s="246"/>
      <c r="T62" s="714"/>
    </row>
    <row r="63" spans="1:20" ht="12.75" customHeight="1" x14ac:dyDescent="0.2">
      <c r="A63" s="342"/>
      <c r="B63" s="712" t="s">
        <v>789</v>
      </c>
      <c r="C63" s="344"/>
      <c r="D63" s="344"/>
      <c r="E63" s="344"/>
      <c r="F63" s="344"/>
      <c r="G63" s="344"/>
      <c r="H63" s="344"/>
      <c r="I63" s="344"/>
      <c r="J63" s="370"/>
      <c r="K63" s="344"/>
      <c r="L63" s="344"/>
      <c r="M63" s="344"/>
      <c r="N63" s="344"/>
      <c r="O63" s="344"/>
      <c r="P63" s="371"/>
      <c r="Q63" s="344"/>
      <c r="R63" s="344"/>
      <c r="S63" s="348"/>
      <c r="T63" s="246"/>
    </row>
    <row r="64" spans="1:20" ht="18.75" customHeight="1" x14ac:dyDescent="0.2">
      <c r="A64" s="215"/>
      <c r="B64" s="398"/>
      <c r="C64" s="338"/>
      <c r="D64" s="429"/>
      <c r="E64" s="338"/>
      <c r="F64" s="339"/>
      <c r="G64" s="338"/>
      <c r="H64" s="339"/>
      <c r="I64" s="338"/>
      <c r="J64" s="687"/>
      <c r="K64" s="338"/>
      <c r="L64" s="340"/>
      <c r="M64" s="338"/>
      <c r="N64" s="399"/>
      <c r="O64" s="338"/>
      <c r="P64" s="349" t="e">
        <f>H64/(ICG!$F$41)*100</f>
        <v>#DIV/0!</v>
      </c>
      <c r="Q64" s="338"/>
      <c r="R64" s="341"/>
      <c r="S64" s="215"/>
      <c r="T64" s="787"/>
    </row>
    <row r="65" spans="1:20" ht="6" customHeight="1" x14ac:dyDescent="0.2">
      <c r="A65" s="342"/>
      <c r="B65" s="343"/>
      <c r="C65" s="344"/>
      <c r="D65" s="345"/>
      <c r="E65" s="344"/>
      <c r="F65" s="345"/>
      <c r="G65" s="344"/>
      <c r="H65" s="345"/>
      <c r="I65" s="344"/>
      <c r="J65" s="346"/>
      <c r="K65" s="344"/>
      <c r="L65" s="345"/>
      <c r="M65" s="344"/>
      <c r="N65" s="345"/>
      <c r="O65" s="344"/>
      <c r="P65" s="347"/>
      <c r="Q65" s="344"/>
      <c r="R65" s="345"/>
      <c r="S65" s="348"/>
      <c r="T65" s="788"/>
    </row>
    <row r="66" spans="1:20" ht="18.75" customHeight="1" x14ac:dyDescent="0.2">
      <c r="A66" s="215"/>
      <c r="B66" s="848"/>
      <c r="C66" s="338"/>
      <c r="D66" s="429"/>
      <c r="E66" s="338"/>
      <c r="F66" s="339"/>
      <c r="G66" s="338"/>
      <c r="H66" s="339"/>
      <c r="I66" s="338"/>
      <c r="J66" s="687"/>
      <c r="K66" s="338"/>
      <c r="L66" s="340"/>
      <c r="M66" s="338"/>
      <c r="N66" s="399"/>
      <c r="O66" s="338"/>
      <c r="P66" s="349" t="e">
        <f>H66/(ICG!$F$41)*100</f>
        <v>#DIV/0!</v>
      </c>
      <c r="Q66" s="338"/>
      <c r="R66" s="341"/>
      <c r="S66" s="215"/>
      <c r="T66" s="787"/>
    </row>
    <row r="67" spans="1:20" ht="6" customHeight="1" x14ac:dyDescent="0.2">
      <c r="A67" s="342"/>
      <c r="B67" s="343"/>
      <c r="C67" s="344"/>
      <c r="D67" s="345"/>
      <c r="E67" s="344"/>
      <c r="F67" s="345"/>
      <c r="G67" s="344"/>
      <c r="H67" s="345"/>
      <c r="I67" s="344"/>
      <c r="J67" s="346"/>
      <c r="K67" s="344"/>
      <c r="L67" s="345"/>
      <c r="M67" s="344"/>
      <c r="N67" s="345"/>
      <c r="O67" s="344"/>
      <c r="P67" s="347"/>
      <c r="Q67" s="344"/>
      <c r="R67" s="345"/>
      <c r="S67" s="348"/>
      <c r="T67" s="788"/>
    </row>
    <row r="68" spans="1:20" ht="18.75" customHeight="1" x14ac:dyDescent="0.2">
      <c r="A68" s="215"/>
      <c r="B68" s="398"/>
      <c r="C68" s="338"/>
      <c r="D68" s="429"/>
      <c r="E68" s="338"/>
      <c r="F68" s="339"/>
      <c r="G68" s="338"/>
      <c r="H68" s="339"/>
      <c r="I68" s="338"/>
      <c r="J68" s="372"/>
      <c r="K68" s="338"/>
      <c r="L68" s="340"/>
      <c r="M68" s="338"/>
      <c r="N68" s="399"/>
      <c r="O68" s="338"/>
      <c r="P68" s="349" t="e">
        <f>H68/(ICG!$F$41)*100</f>
        <v>#DIV/0!</v>
      </c>
      <c r="Q68" s="338"/>
      <c r="R68" s="341"/>
      <c r="S68" s="215"/>
      <c r="T68" s="787"/>
    </row>
    <row r="69" spans="1:20" ht="6" customHeight="1" x14ac:dyDescent="0.2">
      <c r="A69" s="342"/>
      <c r="B69" s="343"/>
      <c r="C69" s="344"/>
      <c r="D69" s="345"/>
      <c r="E69" s="344"/>
      <c r="F69" s="345"/>
      <c r="G69" s="344"/>
      <c r="H69" s="345"/>
      <c r="I69" s="344"/>
      <c r="J69" s="346"/>
      <c r="K69" s="344"/>
      <c r="L69" s="345"/>
      <c r="M69" s="344"/>
      <c r="N69" s="345"/>
      <c r="O69" s="344"/>
      <c r="P69" s="347"/>
      <c r="Q69" s="344"/>
      <c r="R69" s="345"/>
      <c r="S69" s="348"/>
      <c r="T69" s="788"/>
    </row>
    <row r="70" spans="1:20" ht="18.75" customHeight="1" x14ac:dyDescent="0.2">
      <c r="A70" s="215"/>
      <c r="B70" s="398"/>
      <c r="C70" s="338"/>
      <c r="D70" s="429"/>
      <c r="E70" s="338"/>
      <c r="F70" s="339"/>
      <c r="G70" s="338"/>
      <c r="H70" s="339"/>
      <c r="I70" s="338"/>
      <c r="J70" s="372"/>
      <c r="K70" s="338"/>
      <c r="L70" s="340"/>
      <c r="M70" s="338"/>
      <c r="N70" s="399"/>
      <c r="O70" s="338"/>
      <c r="P70" s="349" t="e">
        <f>H70/(ICG!$F$41)*100</f>
        <v>#DIV/0!</v>
      </c>
      <c r="Q70" s="338"/>
      <c r="R70" s="341"/>
      <c r="S70" s="215"/>
      <c r="T70" s="787"/>
    </row>
    <row r="71" spans="1:20" ht="6" customHeight="1" x14ac:dyDescent="0.2">
      <c r="A71" s="342"/>
      <c r="B71" s="343"/>
      <c r="C71" s="344"/>
      <c r="D71" s="345"/>
      <c r="E71" s="344"/>
      <c r="F71" s="345"/>
      <c r="G71" s="344"/>
      <c r="H71" s="345"/>
      <c r="I71" s="344"/>
      <c r="J71" s="346"/>
      <c r="K71" s="344"/>
      <c r="L71" s="345"/>
      <c r="M71" s="344"/>
      <c r="N71" s="345"/>
      <c r="O71" s="344"/>
      <c r="P71" s="347"/>
      <c r="Q71" s="344"/>
      <c r="R71" s="345"/>
      <c r="S71" s="348"/>
      <c r="T71" s="788"/>
    </row>
    <row r="72" spans="1:20" ht="18.75" customHeight="1" x14ac:dyDescent="0.2">
      <c r="A72" s="215"/>
      <c r="B72" s="398"/>
      <c r="C72" s="338"/>
      <c r="D72" s="429"/>
      <c r="E72" s="338"/>
      <c r="F72" s="339"/>
      <c r="G72" s="338"/>
      <c r="H72" s="339"/>
      <c r="I72" s="338"/>
      <c r="J72" s="372"/>
      <c r="K72" s="338"/>
      <c r="L72" s="340"/>
      <c r="M72" s="338"/>
      <c r="N72" s="399"/>
      <c r="O72" s="338"/>
      <c r="P72" s="349" t="e">
        <f>H72/(ICG!$F$41)*100</f>
        <v>#DIV/0!</v>
      </c>
      <c r="Q72" s="338"/>
      <c r="R72" s="341"/>
      <c r="S72" s="215"/>
      <c r="T72" s="787"/>
    </row>
    <row r="73" spans="1:20" ht="6" customHeight="1" x14ac:dyDescent="0.2">
      <c r="A73" s="342"/>
      <c r="B73" s="343"/>
      <c r="C73" s="344"/>
      <c r="D73" s="345"/>
      <c r="E73" s="344"/>
      <c r="F73" s="345"/>
      <c r="G73" s="344"/>
      <c r="H73" s="345"/>
      <c r="I73" s="344"/>
      <c r="J73" s="346"/>
      <c r="K73" s="344"/>
      <c r="L73" s="345"/>
      <c r="M73" s="344"/>
      <c r="N73" s="345"/>
      <c r="O73" s="344"/>
      <c r="P73" s="347"/>
      <c r="Q73" s="344"/>
      <c r="R73" s="345"/>
      <c r="S73" s="348"/>
      <c r="T73" s="788"/>
    </row>
    <row r="74" spans="1:20" ht="18.75" customHeight="1" x14ac:dyDescent="0.2">
      <c r="A74" s="215"/>
      <c r="B74" s="398"/>
      <c r="C74" s="338"/>
      <c r="D74" s="429"/>
      <c r="E74" s="338"/>
      <c r="F74" s="339"/>
      <c r="G74" s="338"/>
      <c r="H74" s="339"/>
      <c r="I74" s="338"/>
      <c r="J74" s="372"/>
      <c r="K74" s="338"/>
      <c r="L74" s="340"/>
      <c r="M74" s="338"/>
      <c r="N74" s="399"/>
      <c r="O74" s="338"/>
      <c r="P74" s="349" t="e">
        <f>H74/(ICG!$F$41)*100</f>
        <v>#DIV/0!</v>
      </c>
      <c r="Q74" s="338"/>
      <c r="R74" s="341"/>
      <c r="S74" s="215"/>
      <c r="T74" s="787"/>
    </row>
    <row r="75" spans="1:20" ht="6" customHeight="1" x14ac:dyDescent="0.2">
      <c r="A75" s="342"/>
      <c r="B75" s="343"/>
      <c r="C75" s="344"/>
      <c r="D75" s="345"/>
      <c r="E75" s="344"/>
      <c r="F75" s="345"/>
      <c r="G75" s="344"/>
      <c r="H75" s="345"/>
      <c r="I75" s="344"/>
      <c r="J75" s="346"/>
      <c r="K75" s="344"/>
      <c r="L75" s="345"/>
      <c r="M75" s="344"/>
      <c r="N75" s="345"/>
      <c r="O75" s="344"/>
      <c r="P75" s="347"/>
      <c r="Q75" s="344"/>
      <c r="R75" s="345"/>
      <c r="S75" s="348"/>
      <c r="T75" s="788"/>
    </row>
    <row r="76" spans="1:20" ht="18.75" customHeight="1" x14ac:dyDescent="0.2">
      <c r="A76" s="215"/>
      <c r="B76" s="398"/>
      <c r="C76" s="338"/>
      <c r="D76" s="429"/>
      <c r="E76" s="338"/>
      <c r="F76" s="339"/>
      <c r="G76" s="338"/>
      <c r="H76" s="339"/>
      <c r="I76" s="338"/>
      <c r="J76" s="372"/>
      <c r="K76" s="338"/>
      <c r="L76" s="340"/>
      <c r="M76" s="338"/>
      <c r="N76" s="399"/>
      <c r="O76" s="338"/>
      <c r="P76" s="349" t="e">
        <f>H76/(ICG!$F$41)*100</f>
        <v>#DIV/0!</v>
      </c>
      <c r="Q76" s="338"/>
      <c r="R76" s="341"/>
      <c r="S76" s="215"/>
      <c r="T76" s="787"/>
    </row>
    <row r="77" spans="1:20" ht="6" customHeight="1" x14ac:dyDescent="0.2">
      <c r="A77" s="342"/>
      <c r="B77" s="343"/>
      <c r="C77" s="344"/>
      <c r="D77" s="345"/>
      <c r="E77" s="344"/>
      <c r="F77" s="345"/>
      <c r="G77" s="344"/>
      <c r="H77" s="345"/>
      <c r="I77" s="344"/>
      <c r="J77" s="346"/>
      <c r="K77" s="344"/>
      <c r="L77" s="345"/>
      <c r="M77" s="344"/>
      <c r="N77" s="345"/>
      <c r="O77" s="344"/>
      <c r="P77" s="347"/>
      <c r="Q77" s="344"/>
      <c r="R77" s="345"/>
      <c r="S77" s="348"/>
      <c r="T77" s="788"/>
    </row>
    <row r="78" spans="1:20" ht="18.75" customHeight="1" x14ac:dyDescent="0.2">
      <c r="A78" s="215"/>
      <c r="B78" s="398"/>
      <c r="C78" s="338"/>
      <c r="D78" s="429"/>
      <c r="E78" s="338"/>
      <c r="F78" s="339"/>
      <c r="G78" s="338"/>
      <c r="H78" s="339"/>
      <c r="I78" s="338"/>
      <c r="J78" s="372"/>
      <c r="K78" s="338"/>
      <c r="L78" s="340"/>
      <c r="M78" s="338"/>
      <c r="N78" s="399"/>
      <c r="O78" s="338"/>
      <c r="P78" s="349" t="e">
        <f>H78/(ICG!$F$41)*100</f>
        <v>#DIV/0!</v>
      </c>
      <c r="Q78" s="338"/>
      <c r="R78" s="341"/>
      <c r="S78" s="215"/>
      <c r="T78" s="787"/>
    </row>
    <row r="79" spans="1:20" ht="6" customHeight="1" x14ac:dyDescent="0.2">
      <c r="A79" s="342"/>
      <c r="B79" s="343"/>
      <c r="C79" s="344"/>
      <c r="D79" s="345"/>
      <c r="E79" s="344"/>
      <c r="F79" s="345"/>
      <c r="G79" s="344"/>
      <c r="H79" s="345"/>
      <c r="I79" s="344"/>
      <c r="J79" s="346"/>
      <c r="K79" s="344"/>
      <c r="L79" s="345"/>
      <c r="M79" s="344"/>
      <c r="N79" s="345"/>
      <c r="O79" s="344"/>
      <c r="P79" s="347"/>
      <c r="Q79" s="344"/>
      <c r="R79" s="345"/>
      <c r="S79" s="348"/>
      <c r="T79" s="788"/>
    </row>
    <row r="80" spans="1:20" ht="18.75" customHeight="1" x14ac:dyDescent="0.2">
      <c r="A80" s="215"/>
      <c r="B80" s="398"/>
      <c r="C80" s="338"/>
      <c r="D80" s="429"/>
      <c r="E80" s="338"/>
      <c r="F80" s="339"/>
      <c r="G80" s="338"/>
      <c r="H80" s="339"/>
      <c r="I80" s="338"/>
      <c r="J80" s="372"/>
      <c r="K80" s="338"/>
      <c r="L80" s="340"/>
      <c r="M80" s="338"/>
      <c r="N80" s="399"/>
      <c r="O80" s="338"/>
      <c r="P80" s="349" t="e">
        <f>H80/(ICG!$F$41)*100</f>
        <v>#DIV/0!</v>
      </c>
      <c r="Q80" s="338"/>
      <c r="R80" s="341"/>
      <c r="S80" s="215"/>
      <c r="T80" s="787"/>
    </row>
    <row r="81" spans="1:20" ht="6" customHeight="1" x14ac:dyDescent="0.2">
      <c r="A81" s="342"/>
      <c r="B81" s="343"/>
      <c r="C81" s="344"/>
      <c r="D81" s="345"/>
      <c r="E81" s="344"/>
      <c r="F81" s="345"/>
      <c r="G81" s="344"/>
      <c r="H81" s="345"/>
      <c r="I81" s="344"/>
      <c r="J81" s="346"/>
      <c r="K81" s="344"/>
      <c r="L81" s="345"/>
      <c r="M81" s="344"/>
      <c r="N81" s="345"/>
      <c r="O81" s="344"/>
      <c r="P81" s="347"/>
      <c r="Q81" s="344"/>
      <c r="R81" s="345"/>
      <c r="S81" s="348"/>
      <c r="T81" s="788"/>
    </row>
    <row r="82" spans="1:20" ht="18.75" customHeight="1" x14ac:dyDescent="0.2">
      <c r="A82" s="215"/>
      <c r="B82" s="398"/>
      <c r="C82" s="338"/>
      <c r="D82" s="429"/>
      <c r="E82" s="338"/>
      <c r="F82" s="339"/>
      <c r="G82" s="338"/>
      <c r="H82" s="339"/>
      <c r="I82" s="338"/>
      <c r="J82" s="372"/>
      <c r="K82" s="338"/>
      <c r="L82" s="340"/>
      <c r="M82" s="338"/>
      <c r="N82" s="399"/>
      <c r="O82" s="338"/>
      <c r="P82" s="349" t="e">
        <f>H82/(ICG!$F$41)*100</f>
        <v>#DIV/0!</v>
      </c>
      <c r="Q82" s="338"/>
      <c r="R82" s="341"/>
      <c r="S82" s="215"/>
      <c r="T82" s="787"/>
    </row>
    <row r="83" spans="1:20" ht="6" customHeight="1" x14ac:dyDescent="0.2">
      <c r="A83" s="342"/>
      <c r="B83" s="343"/>
      <c r="C83" s="344"/>
      <c r="D83" s="345"/>
      <c r="E83" s="344"/>
      <c r="F83" s="345"/>
      <c r="G83" s="344"/>
      <c r="H83" s="345"/>
      <c r="I83" s="344"/>
      <c r="J83" s="346"/>
      <c r="K83" s="344"/>
      <c r="L83" s="345"/>
      <c r="M83" s="344"/>
      <c r="N83" s="345"/>
      <c r="O83" s="344"/>
      <c r="P83" s="347"/>
      <c r="Q83" s="344"/>
      <c r="R83" s="345"/>
      <c r="S83" s="348"/>
      <c r="T83" s="788"/>
    </row>
    <row r="84" spans="1:20" ht="18.75" customHeight="1" x14ac:dyDescent="0.2">
      <c r="A84" s="215"/>
      <c r="B84" s="398"/>
      <c r="C84" s="338"/>
      <c r="D84" s="429"/>
      <c r="E84" s="338"/>
      <c r="F84" s="339"/>
      <c r="G84" s="338"/>
      <c r="H84" s="339"/>
      <c r="I84" s="338"/>
      <c r="J84" s="372"/>
      <c r="K84" s="338"/>
      <c r="L84" s="340"/>
      <c r="M84" s="338"/>
      <c r="N84" s="399"/>
      <c r="O84" s="338"/>
      <c r="P84" s="349" t="e">
        <f>H84/(ICG!$F$41)*100</f>
        <v>#DIV/0!</v>
      </c>
      <c r="Q84" s="338"/>
      <c r="R84" s="341"/>
      <c r="S84" s="215"/>
      <c r="T84" s="787"/>
    </row>
    <row r="85" spans="1:20" ht="6" customHeight="1" x14ac:dyDescent="0.2">
      <c r="A85" s="342"/>
      <c r="B85" s="343"/>
      <c r="C85" s="344"/>
      <c r="D85" s="345"/>
      <c r="E85" s="344"/>
      <c r="F85" s="345"/>
      <c r="G85" s="344"/>
      <c r="H85" s="345"/>
      <c r="I85" s="344"/>
      <c r="J85" s="346"/>
      <c r="K85" s="344"/>
      <c r="L85" s="345"/>
      <c r="M85" s="344"/>
      <c r="N85" s="345"/>
      <c r="O85" s="344"/>
      <c r="P85" s="347"/>
      <c r="Q85" s="344"/>
      <c r="R85" s="345"/>
      <c r="S85" s="348"/>
      <c r="T85" s="788"/>
    </row>
    <row r="86" spans="1:20" ht="18.75" customHeight="1" x14ac:dyDescent="0.2">
      <c r="A86" s="215"/>
      <c r="B86" s="398"/>
      <c r="C86" s="338"/>
      <c r="D86" s="429"/>
      <c r="E86" s="338"/>
      <c r="F86" s="339"/>
      <c r="G86" s="338"/>
      <c r="H86" s="339"/>
      <c r="I86" s="338"/>
      <c r="J86" s="372"/>
      <c r="K86" s="338"/>
      <c r="L86" s="340"/>
      <c r="M86" s="338"/>
      <c r="N86" s="399"/>
      <c r="O86" s="338"/>
      <c r="P86" s="349" t="e">
        <f>H86/(ICG!$F$41)*100</f>
        <v>#DIV/0!</v>
      </c>
      <c r="Q86" s="338"/>
      <c r="R86" s="341"/>
      <c r="S86" s="215"/>
      <c r="T86" s="787"/>
    </row>
    <row r="87" spans="1:20" ht="6" customHeight="1" x14ac:dyDescent="0.2">
      <c r="A87" s="342"/>
      <c r="B87" s="343"/>
      <c r="C87" s="344"/>
      <c r="D87" s="345"/>
      <c r="E87" s="344"/>
      <c r="F87" s="345"/>
      <c r="G87" s="344"/>
      <c r="H87" s="345"/>
      <c r="I87" s="344"/>
      <c r="J87" s="346"/>
      <c r="K87" s="344"/>
      <c r="L87" s="345"/>
      <c r="M87" s="344"/>
      <c r="N87" s="345"/>
      <c r="O87" s="344"/>
      <c r="P87" s="347"/>
      <c r="Q87" s="344"/>
      <c r="R87" s="345"/>
      <c r="S87" s="348"/>
      <c r="T87" s="788"/>
    </row>
    <row r="88" spans="1:20" ht="18.75" customHeight="1" x14ac:dyDescent="0.2">
      <c r="A88" s="215"/>
      <c r="B88" s="398"/>
      <c r="C88" s="338"/>
      <c r="D88" s="429"/>
      <c r="E88" s="338"/>
      <c r="F88" s="339"/>
      <c r="G88" s="338"/>
      <c r="H88" s="339"/>
      <c r="I88" s="338"/>
      <c r="J88" s="372"/>
      <c r="K88" s="338"/>
      <c r="L88" s="340"/>
      <c r="M88" s="338"/>
      <c r="N88" s="399"/>
      <c r="O88" s="338"/>
      <c r="P88" s="349" t="e">
        <f>H88/(ICG!$F$41)*100</f>
        <v>#DIV/0!</v>
      </c>
      <c r="Q88" s="338"/>
      <c r="R88" s="341"/>
      <c r="S88" s="215"/>
      <c r="T88" s="787"/>
    </row>
    <row r="89" spans="1:20" ht="6" customHeight="1" x14ac:dyDescent="0.2">
      <c r="A89" s="342"/>
      <c r="B89" s="343"/>
      <c r="C89" s="344"/>
      <c r="D89" s="345"/>
      <c r="E89" s="344"/>
      <c r="F89" s="345"/>
      <c r="G89" s="344"/>
      <c r="H89" s="345"/>
      <c r="I89" s="344"/>
      <c r="J89" s="346"/>
      <c r="K89" s="344"/>
      <c r="L89" s="345"/>
      <c r="M89" s="344"/>
      <c r="N89" s="345"/>
      <c r="O89" s="344"/>
      <c r="P89" s="347"/>
      <c r="Q89" s="344"/>
      <c r="R89" s="345"/>
      <c r="S89" s="348"/>
      <c r="T89" s="788"/>
    </row>
    <row r="90" spans="1:20" ht="18.75" customHeight="1" x14ac:dyDescent="0.2">
      <c r="A90" s="215"/>
      <c r="B90" s="398"/>
      <c r="C90" s="338"/>
      <c r="D90" s="429"/>
      <c r="E90" s="338"/>
      <c r="F90" s="339"/>
      <c r="G90" s="338"/>
      <c r="H90" s="339"/>
      <c r="I90" s="338"/>
      <c r="J90" s="372"/>
      <c r="K90" s="338"/>
      <c r="L90" s="340"/>
      <c r="M90" s="338"/>
      <c r="N90" s="399"/>
      <c r="O90" s="338"/>
      <c r="P90" s="349" t="e">
        <f>H90/(ICG!$F$41)*100</f>
        <v>#DIV/0!</v>
      </c>
      <c r="Q90" s="338"/>
      <c r="R90" s="341"/>
      <c r="S90" s="215"/>
      <c r="T90" s="787"/>
    </row>
    <row r="91" spans="1:20" ht="6" customHeight="1" x14ac:dyDescent="0.2">
      <c r="A91" s="342"/>
      <c r="B91" s="343"/>
      <c r="C91" s="344"/>
      <c r="D91" s="345"/>
      <c r="E91" s="344"/>
      <c r="F91" s="345"/>
      <c r="G91" s="344"/>
      <c r="H91" s="345"/>
      <c r="I91" s="344"/>
      <c r="J91" s="346"/>
      <c r="K91" s="344"/>
      <c r="L91" s="345"/>
      <c r="M91" s="344"/>
      <c r="N91" s="345"/>
      <c r="O91" s="344"/>
      <c r="P91" s="347"/>
      <c r="Q91" s="344"/>
      <c r="R91" s="345"/>
      <c r="S91" s="348"/>
      <c r="T91" s="788"/>
    </row>
    <row r="92" spans="1:20" ht="18.75" customHeight="1" x14ac:dyDescent="0.2">
      <c r="A92" s="215"/>
      <c r="B92" s="398"/>
      <c r="C92" s="338"/>
      <c r="D92" s="429"/>
      <c r="E92" s="338"/>
      <c r="F92" s="339"/>
      <c r="G92" s="338"/>
      <c r="H92" s="339"/>
      <c r="I92" s="338"/>
      <c r="J92" s="372"/>
      <c r="K92" s="338"/>
      <c r="L92" s="340"/>
      <c r="M92" s="338"/>
      <c r="N92" s="399"/>
      <c r="O92" s="338"/>
      <c r="P92" s="349" t="e">
        <f>H92/(ICG!$F$41)*100</f>
        <v>#DIV/0!</v>
      </c>
      <c r="Q92" s="338"/>
      <c r="R92" s="341"/>
      <c r="S92" s="215"/>
      <c r="T92" s="787"/>
    </row>
    <row r="93" spans="1:20" ht="6" customHeight="1" x14ac:dyDescent="0.2">
      <c r="A93" s="342"/>
      <c r="B93" s="343"/>
      <c r="C93" s="344"/>
      <c r="D93" s="345"/>
      <c r="E93" s="344"/>
      <c r="F93" s="345"/>
      <c r="G93" s="344"/>
      <c r="H93" s="345"/>
      <c r="I93" s="344"/>
      <c r="J93" s="346"/>
      <c r="K93" s="344"/>
      <c r="L93" s="345"/>
      <c r="M93" s="344"/>
      <c r="N93" s="345"/>
      <c r="O93" s="344"/>
      <c r="P93" s="347"/>
      <c r="Q93" s="344"/>
      <c r="R93" s="345"/>
      <c r="S93" s="348"/>
      <c r="T93" s="788"/>
    </row>
    <row r="94" spans="1:20" ht="18.75" customHeight="1" x14ac:dyDescent="0.2">
      <c r="A94" s="215"/>
      <c r="B94" s="398"/>
      <c r="C94" s="338"/>
      <c r="D94" s="429"/>
      <c r="E94" s="338"/>
      <c r="F94" s="339"/>
      <c r="G94" s="338"/>
      <c r="H94" s="339"/>
      <c r="I94" s="338"/>
      <c r="J94" s="372"/>
      <c r="K94" s="338"/>
      <c r="L94" s="340"/>
      <c r="M94" s="338"/>
      <c r="N94" s="399"/>
      <c r="O94" s="338"/>
      <c r="P94" s="349" t="e">
        <f>H94/(ICG!$F$41)*100</f>
        <v>#DIV/0!</v>
      </c>
      <c r="Q94" s="338"/>
      <c r="R94" s="341"/>
      <c r="S94" s="215"/>
      <c r="T94" s="787"/>
    </row>
    <row r="95" spans="1:20" ht="6" customHeight="1" x14ac:dyDescent="0.2">
      <c r="A95" s="342"/>
      <c r="B95" s="343"/>
      <c r="C95" s="344"/>
      <c r="D95" s="345"/>
      <c r="E95" s="344"/>
      <c r="F95" s="345"/>
      <c r="G95" s="344"/>
      <c r="H95" s="345"/>
      <c r="I95" s="344"/>
      <c r="J95" s="346"/>
      <c r="K95" s="344"/>
      <c r="L95" s="345"/>
      <c r="M95" s="344"/>
      <c r="N95" s="345"/>
      <c r="O95" s="344"/>
      <c r="P95" s="347"/>
      <c r="Q95" s="344"/>
      <c r="R95" s="345"/>
      <c r="S95" s="348"/>
      <c r="T95" s="788"/>
    </row>
    <row r="96" spans="1:20" ht="18.75" customHeight="1" x14ac:dyDescent="0.2">
      <c r="A96" s="215"/>
      <c r="B96" s="398"/>
      <c r="C96" s="338"/>
      <c r="D96" s="429"/>
      <c r="E96" s="338"/>
      <c r="F96" s="339"/>
      <c r="G96" s="338"/>
      <c r="H96" s="339"/>
      <c r="I96" s="338"/>
      <c r="J96" s="372"/>
      <c r="K96" s="338"/>
      <c r="L96" s="340"/>
      <c r="M96" s="338"/>
      <c r="N96" s="399"/>
      <c r="O96" s="338"/>
      <c r="P96" s="349" t="e">
        <f>H96/(ICG!$F$41)*100</f>
        <v>#DIV/0!</v>
      </c>
      <c r="Q96" s="338"/>
      <c r="R96" s="341"/>
      <c r="S96" s="215"/>
      <c r="T96" s="787"/>
    </row>
    <row r="97" spans="1:20" ht="6" customHeight="1" x14ac:dyDescent="0.2">
      <c r="A97" s="342"/>
      <c r="B97" s="343"/>
      <c r="C97" s="344"/>
      <c r="D97" s="345"/>
      <c r="E97" s="344"/>
      <c r="F97" s="345"/>
      <c r="G97" s="344"/>
      <c r="H97" s="345"/>
      <c r="I97" s="344"/>
      <c r="J97" s="346"/>
      <c r="K97" s="344"/>
      <c r="L97" s="345"/>
      <c r="M97" s="344"/>
      <c r="N97" s="345"/>
      <c r="O97" s="344"/>
      <c r="P97" s="347"/>
      <c r="Q97" s="344"/>
      <c r="R97" s="345"/>
      <c r="S97" s="348"/>
      <c r="T97" s="788"/>
    </row>
    <row r="98" spans="1:20" ht="18.75" customHeight="1" x14ac:dyDescent="0.2">
      <c r="A98" s="215"/>
      <c r="B98" s="398"/>
      <c r="C98" s="338"/>
      <c r="D98" s="429"/>
      <c r="E98" s="338"/>
      <c r="F98" s="339"/>
      <c r="G98" s="338"/>
      <c r="H98" s="339"/>
      <c r="I98" s="338"/>
      <c r="J98" s="372"/>
      <c r="K98" s="338"/>
      <c r="L98" s="340"/>
      <c r="M98" s="338"/>
      <c r="N98" s="399"/>
      <c r="O98" s="338"/>
      <c r="P98" s="349" t="e">
        <f>H98/(ICG!$F$41)*100</f>
        <v>#DIV/0!</v>
      </c>
      <c r="Q98" s="338"/>
      <c r="R98" s="341"/>
      <c r="S98" s="215"/>
      <c r="T98" s="787"/>
    </row>
    <row r="99" spans="1:20" ht="6" customHeight="1" x14ac:dyDescent="0.2">
      <c r="A99" s="342"/>
      <c r="B99" s="343"/>
      <c r="C99" s="344"/>
      <c r="D99" s="345"/>
      <c r="E99" s="344"/>
      <c r="F99" s="345"/>
      <c r="G99" s="344"/>
      <c r="H99" s="345"/>
      <c r="I99" s="344"/>
      <c r="J99" s="346"/>
      <c r="K99" s="344"/>
      <c r="L99" s="345"/>
      <c r="M99" s="344"/>
      <c r="N99" s="345"/>
      <c r="O99" s="344"/>
      <c r="P99" s="347"/>
      <c r="Q99" s="344"/>
      <c r="R99" s="345"/>
      <c r="S99" s="348"/>
      <c r="T99" s="788"/>
    </row>
    <row r="100" spans="1:20" ht="18.75" customHeight="1" x14ac:dyDescent="0.2">
      <c r="A100" s="215"/>
      <c r="B100" s="398"/>
      <c r="C100" s="338"/>
      <c r="D100" s="429"/>
      <c r="E100" s="338"/>
      <c r="F100" s="339"/>
      <c r="G100" s="338"/>
      <c r="H100" s="339"/>
      <c r="I100" s="338"/>
      <c r="J100" s="372"/>
      <c r="K100" s="338"/>
      <c r="L100" s="340"/>
      <c r="M100" s="338"/>
      <c r="N100" s="399"/>
      <c r="O100" s="338"/>
      <c r="P100" s="349" t="e">
        <f>H100/(ICG!$F$41)*100</f>
        <v>#DIV/0!</v>
      </c>
      <c r="Q100" s="338"/>
      <c r="R100" s="341"/>
      <c r="S100" s="215"/>
      <c r="T100" s="787"/>
    </row>
    <row r="101" spans="1:20" ht="6" customHeight="1" x14ac:dyDescent="0.2">
      <c r="A101" s="342"/>
      <c r="B101" s="343"/>
      <c r="C101" s="344"/>
      <c r="D101" s="345"/>
      <c r="E101" s="344"/>
      <c r="F101" s="345"/>
      <c r="G101" s="344"/>
      <c r="H101" s="345"/>
      <c r="I101" s="344"/>
      <c r="J101" s="346"/>
      <c r="K101" s="344"/>
      <c r="L101" s="345"/>
      <c r="M101" s="344"/>
      <c r="N101" s="345"/>
      <c r="O101" s="344"/>
      <c r="P101" s="347"/>
      <c r="Q101" s="344"/>
      <c r="R101" s="345"/>
      <c r="S101" s="348"/>
      <c r="T101" s="788"/>
    </row>
    <row r="102" spans="1:20" ht="18.75" customHeight="1" x14ac:dyDescent="0.2">
      <c r="A102" s="215"/>
      <c r="B102" s="398"/>
      <c r="C102" s="338"/>
      <c r="D102" s="429"/>
      <c r="E102" s="338"/>
      <c r="F102" s="339"/>
      <c r="G102" s="338"/>
      <c r="H102" s="339"/>
      <c r="I102" s="338"/>
      <c r="J102" s="372"/>
      <c r="K102" s="338"/>
      <c r="L102" s="340"/>
      <c r="M102" s="338"/>
      <c r="N102" s="399"/>
      <c r="O102" s="338"/>
      <c r="P102" s="349" t="e">
        <f>H102/(ICG!$F$41)*100</f>
        <v>#DIV/0!</v>
      </c>
      <c r="Q102" s="338"/>
      <c r="R102" s="341"/>
      <c r="S102" s="215"/>
      <c r="T102" s="787"/>
    </row>
    <row r="103" spans="1:20" ht="6" customHeight="1" x14ac:dyDescent="0.2">
      <c r="A103" s="342"/>
      <c r="B103" s="343"/>
      <c r="C103" s="344"/>
      <c r="D103" s="345"/>
      <c r="E103" s="344"/>
      <c r="F103" s="345"/>
      <c r="G103" s="344"/>
      <c r="H103" s="345"/>
      <c r="I103" s="344"/>
      <c r="J103" s="346"/>
      <c r="K103" s="344"/>
      <c r="L103" s="345"/>
      <c r="M103" s="344"/>
      <c r="N103" s="345"/>
      <c r="O103" s="344"/>
      <c r="P103" s="347"/>
      <c r="Q103" s="344"/>
      <c r="R103" s="345"/>
      <c r="S103" s="348"/>
      <c r="T103" s="788"/>
    </row>
    <row r="104" spans="1:20" ht="18.75" customHeight="1" x14ac:dyDescent="0.2">
      <c r="A104" s="215"/>
      <c r="B104" s="398"/>
      <c r="C104" s="338"/>
      <c r="D104" s="429"/>
      <c r="E104" s="338"/>
      <c r="F104" s="339"/>
      <c r="G104" s="338"/>
      <c r="H104" s="339"/>
      <c r="I104" s="338"/>
      <c r="J104" s="372"/>
      <c r="K104" s="338"/>
      <c r="L104" s="340"/>
      <c r="M104" s="338"/>
      <c r="N104" s="399"/>
      <c r="O104" s="338"/>
      <c r="P104" s="349" t="e">
        <f>H104/(ICG!$F$41)*100</f>
        <v>#DIV/0!</v>
      </c>
      <c r="Q104" s="338"/>
      <c r="R104" s="341"/>
      <c r="S104" s="215"/>
      <c r="T104" s="787"/>
    </row>
  </sheetData>
  <mergeCells count="1">
    <mergeCell ref="F2:T3"/>
  </mergeCells>
  <phoneticPr fontId="12" type="noConversion"/>
  <dataValidations count="2">
    <dataValidation type="whole" allowBlank="1" showInputMessage="1" showErrorMessage="1" sqref="F14:H104 L14:L104 R14:R104">
      <formula1>-100000000</formula1>
      <formula2>100000000</formula2>
    </dataValidation>
    <dataValidation type="date" operator="greaterThan" allowBlank="1" showInputMessage="1" showErrorMessage="1" sqref="J53:J63">
      <formula1>42004</formula1>
    </dataValidation>
  </dataValidations>
  <pageMargins left="0.55118110236220474" right="0.55118110236220474" top="0.39370078740157483" bottom="0.39370078740157483" header="0.51181102362204722" footer="0.51181102362204722"/>
  <pageSetup paperSize="9" scale="83" fitToHeight="2" orientation="landscape" r:id="rId1"/>
  <headerFooter alignWithMargins="0"/>
  <ignoredErrors>
    <ignoredError sqref="P14:P52 P64:P74 P76:P104" evalError="1"/>
  </ignoredErrors>
  <drawing r:id="rId2"/>
  <legacyDrawing r:id="rId3"/>
  <mc:AlternateContent xmlns:mc="http://schemas.openxmlformats.org/markup-compatibility/2006">
    <mc:Choice Requires="x14">
      <controls>
        <mc:AlternateContent xmlns:mc="http://schemas.openxmlformats.org/markup-compatibility/2006">
          <mc:Choice Requires="x14">
            <control shapeId="8197" r:id="rId4" name="Check Box 5">
              <controlPr defaultSize="0" autoFill="0" autoLine="0" autoPict="0">
                <anchor moveWithCells="1">
                  <from>
                    <xdr:col>9</xdr:col>
                    <xdr:colOff>723900</xdr:colOff>
                    <xdr:row>13</xdr:row>
                    <xdr:rowOff>76200</xdr:rowOff>
                  </from>
                  <to>
                    <xdr:col>10</xdr:col>
                    <xdr:colOff>9525</xdr:colOff>
                    <xdr:row>13</xdr:row>
                    <xdr:rowOff>228600</xdr:rowOff>
                  </to>
                </anchor>
              </controlPr>
            </control>
          </mc:Choice>
        </mc:AlternateContent>
        <mc:AlternateContent xmlns:mc="http://schemas.openxmlformats.org/markup-compatibility/2006">
          <mc:Choice Requires="x14">
            <control shapeId="8198" r:id="rId5" name="Check Box 6">
              <controlPr defaultSize="0" autoFill="0" autoLine="0" autoPict="0">
                <anchor moveWithCells="1">
                  <from>
                    <xdr:col>9</xdr:col>
                    <xdr:colOff>714375</xdr:colOff>
                    <xdr:row>15</xdr:row>
                    <xdr:rowOff>95250</xdr:rowOff>
                  </from>
                  <to>
                    <xdr:col>10</xdr:col>
                    <xdr:colOff>0</xdr:colOff>
                    <xdr:row>16</xdr:row>
                    <xdr:rowOff>0</xdr:rowOff>
                  </to>
                </anchor>
              </controlPr>
            </control>
          </mc:Choice>
        </mc:AlternateContent>
        <mc:AlternateContent xmlns:mc="http://schemas.openxmlformats.org/markup-compatibility/2006">
          <mc:Choice Requires="x14">
            <control shapeId="8199" r:id="rId6" name="Check Box 7">
              <controlPr defaultSize="0" autoFill="0" autoLine="0" autoPict="0">
                <anchor moveWithCells="1">
                  <from>
                    <xdr:col>9</xdr:col>
                    <xdr:colOff>714375</xdr:colOff>
                    <xdr:row>17</xdr:row>
                    <xdr:rowOff>76200</xdr:rowOff>
                  </from>
                  <to>
                    <xdr:col>10</xdr:col>
                    <xdr:colOff>0</xdr:colOff>
                    <xdr:row>17</xdr:row>
                    <xdr:rowOff>228600</xdr:rowOff>
                  </to>
                </anchor>
              </controlPr>
            </control>
          </mc:Choice>
        </mc:AlternateContent>
        <mc:AlternateContent xmlns:mc="http://schemas.openxmlformats.org/markup-compatibility/2006">
          <mc:Choice Requires="x14">
            <control shapeId="8200" r:id="rId7" name="Check Box 8">
              <controlPr defaultSize="0" autoFill="0" autoLine="0" autoPict="0">
                <anchor moveWithCells="1">
                  <from>
                    <xdr:col>9</xdr:col>
                    <xdr:colOff>714375</xdr:colOff>
                    <xdr:row>19</xdr:row>
                    <xdr:rowOff>76200</xdr:rowOff>
                  </from>
                  <to>
                    <xdr:col>10</xdr:col>
                    <xdr:colOff>0</xdr:colOff>
                    <xdr:row>19</xdr:row>
                    <xdr:rowOff>228600</xdr:rowOff>
                  </to>
                </anchor>
              </controlPr>
            </control>
          </mc:Choice>
        </mc:AlternateContent>
        <mc:AlternateContent xmlns:mc="http://schemas.openxmlformats.org/markup-compatibility/2006">
          <mc:Choice Requires="x14">
            <control shapeId="8201" r:id="rId8" name="Check Box 9">
              <controlPr defaultSize="0" autoFill="0" autoLine="0" autoPict="0">
                <anchor moveWithCells="1">
                  <from>
                    <xdr:col>9</xdr:col>
                    <xdr:colOff>714375</xdr:colOff>
                    <xdr:row>21</xdr:row>
                    <xdr:rowOff>85725</xdr:rowOff>
                  </from>
                  <to>
                    <xdr:col>10</xdr:col>
                    <xdr:colOff>0</xdr:colOff>
                    <xdr:row>22</xdr:row>
                    <xdr:rowOff>0</xdr:rowOff>
                  </to>
                </anchor>
              </controlPr>
            </control>
          </mc:Choice>
        </mc:AlternateContent>
        <mc:AlternateContent xmlns:mc="http://schemas.openxmlformats.org/markup-compatibility/2006">
          <mc:Choice Requires="x14">
            <control shapeId="8202" r:id="rId9" name="Check Box 10">
              <controlPr defaultSize="0" autoFill="0" autoLine="0" autoPict="0">
                <anchor moveWithCells="1">
                  <from>
                    <xdr:col>9</xdr:col>
                    <xdr:colOff>714375</xdr:colOff>
                    <xdr:row>23</xdr:row>
                    <xdr:rowOff>85725</xdr:rowOff>
                  </from>
                  <to>
                    <xdr:col>10</xdr:col>
                    <xdr:colOff>0</xdr:colOff>
                    <xdr:row>24</xdr:row>
                    <xdr:rowOff>0</xdr:rowOff>
                  </to>
                </anchor>
              </controlPr>
            </control>
          </mc:Choice>
        </mc:AlternateContent>
        <mc:AlternateContent xmlns:mc="http://schemas.openxmlformats.org/markup-compatibility/2006">
          <mc:Choice Requires="x14">
            <control shapeId="8203" r:id="rId10" name="Check Box 11">
              <controlPr defaultSize="0" autoFill="0" autoLine="0" autoPict="0">
                <anchor moveWithCells="1">
                  <from>
                    <xdr:col>9</xdr:col>
                    <xdr:colOff>723900</xdr:colOff>
                    <xdr:row>25</xdr:row>
                    <xdr:rowOff>85725</xdr:rowOff>
                  </from>
                  <to>
                    <xdr:col>10</xdr:col>
                    <xdr:colOff>9525</xdr:colOff>
                    <xdr:row>26</xdr:row>
                    <xdr:rowOff>0</xdr:rowOff>
                  </to>
                </anchor>
              </controlPr>
            </control>
          </mc:Choice>
        </mc:AlternateContent>
        <mc:AlternateContent xmlns:mc="http://schemas.openxmlformats.org/markup-compatibility/2006">
          <mc:Choice Requires="x14">
            <control shapeId="8204" r:id="rId11" name="Check Box 12">
              <controlPr defaultSize="0" autoFill="0" autoLine="0" autoPict="0">
                <anchor moveWithCells="1">
                  <from>
                    <xdr:col>9</xdr:col>
                    <xdr:colOff>704850</xdr:colOff>
                    <xdr:row>27</xdr:row>
                    <xdr:rowOff>76200</xdr:rowOff>
                  </from>
                  <to>
                    <xdr:col>10</xdr:col>
                    <xdr:colOff>0</xdr:colOff>
                    <xdr:row>27</xdr:row>
                    <xdr:rowOff>228600</xdr:rowOff>
                  </to>
                </anchor>
              </controlPr>
            </control>
          </mc:Choice>
        </mc:AlternateContent>
        <mc:AlternateContent xmlns:mc="http://schemas.openxmlformats.org/markup-compatibility/2006">
          <mc:Choice Requires="x14">
            <control shapeId="8205" r:id="rId12" name="Check Box 13">
              <controlPr defaultSize="0" autoFill="0" autoLine="0" autoPict="0">
                <anchor moveWithCells="1">
                  <from>
                    <xdr:col>9</xdr:col>
                    <xdr:colOff>704850</xdr:colOff>
                    <xdr:row>29</xdr:row>
                    <xdr:rowOff>95250</xdr:rowOff>
                  </from>
                  <to>
                    <xdr:col>9</xdr:col>
                    <xdr:colOff>914400</xdr:colOff>
                    <xdr:row>30</xdr:row>
                    <xdr:rowOff>0</xdr:rowOff>
                  </to>
                </anchor>
              </controlPr>
            </control>
          </mc:Choice>
        </mc:AlternateContent>
        <mc:AlternateContent xmlns:mc="http://schemas.openxmlformats.org/markup-compatibility/2006">
          <mc:Choice Requires="x14">
            <control shapeId="8206" r:id="rId13" name="Check Box 14">
              <controlPr defaultSize="0" autoFill="0" autoLine="0" autoPict="0">
                <anchor moveWithCells="1">
                  <from>
                    <xdr:col>9</xdr:col>
                    <xdr:colOff>714375</xdr:colOff>
                    <xdr:row>31</xdr:row>
                    <xdr:rowOff>85725</xdr:rowOff>
                  </from>
                  <to>
                    <xdr:col>10</xdr:col>
                    <xdr:colOff>0</xdr:colOff>
                    <xdr:row>32</xdr:row>
                    <xdr:rowOff>0</xdr:rowOff>
                  </to>
                </anchor>
              </controlPr>
            </control>
          </mc:Choice>
        </mc:AlternateContent>
        <mc:AlternateContent xmlns:mc="http://schemas.openxmlformats.org/markup-compatibility/2006">
          <mc:Choice Requires="x14">
            <control shapeId="8207" r:id="rId14" name="Check Box 15">
              <controlPr defaultSize="0" autoFill="0" autoLine="0" autoPict="0">
                <anchor moveWithCells="1">
                  <from>
                    <xdr:col>9</xdr:col>
                    <xdr:colOff>714375</xdr:colOff>
                    <xdr:row>33</xdr:row>
                    <xdr:rowOff>85725</xdr:rowOff>
                  </from>
                  <to>
                    <xdr:col>10</xdr:col>
                    <xdr:colOff>0</xdr:colOff>
                    <xdr:row>34</xdr:row>
                    <xdr:rowOff>0</xdr:rowOff>
                  </to>
                </anchor>
              </controlPr>
            </control>
          </mc:Choice>
        </mc:AlternateContent>
        <mc:AlternateContent xmlns:mc="http://schemas.openxmlformats.org/markup-compatibility/2006">
          <mc:Choice Requires="x14">
            <control shapeId="8208" r:id="rId15" name="Check Box 16">
              <controlPr defaultSize="0" autoFill="0" autoLine="0" autoPict="0">
                <anchor moveWithCells="1">
                  <from>
                    <xdr:col>9</xdr:col>
                    <xdr:colOff>704850</xdr:colOff>
                    <xdr:row>35</xdr:row>
                    <xdr:rowOff>85725</xdr:rowOff>
                  </from>
                  <to>
                    <xdr:col>9</xdr:col>
                    <xdr:colOff>914400</xdr:colOff>
                    <xdr:row>36</xdr:row>
                    <xdr:rowOff>0</xdr:rowOff>
                  </to>
                </anchor>
              </controlPr>
            </control>
          </mc:Choice>
        </mc:AlternateContent>
        <mc:AlternateContent xmlns:mc="http://schemas.openxmlformats.org/markup-compatibility/2006">
          <mc:Choice Requires="x14">
            <control shapeId="8209" r:id="rId16" name="Check Box 17">
              <controlPr defaultSize="0" autoFill="0" autoLine="0" autoPict="0">
                <anchor moveWithCells="1">
                  <from>
                    <xdr:col>9</xdr:col>
                    <xdr:colOff>714375</xdr:colOff>
                    <xdr:row>37</xdr:row>
                    <xdr:rowOff>85725</xdr:rowOff>
                  </from>
                  <to>
                    <xdr:col>10</xdr:col>
                    <xdr:colOff>0</xdr:colOff>
                    <xdr:row>38</xdr:row>
                    <xdr:rowOff>0</xdr:rowOff>
                  </to>
                </anchor>
              </controlPr>
            </control>
          </mc:Choice>
        </mc:AlternateContent>
        <mc:AlternateContent xmlns:mc="http://schemas.openxmlformats.org/markup-compatibility/2006">
          <mc:Choice Requires="x14">
            <control shapeId="8210" r:id="rId17" name="Check Box 18">
              <controlPr defaultSize="0" autoFill="0" autoLine="0" autoPict="0">
                <anchor moveWithCells="1">
                  <from>
                    <xdr:col>9</xdr:col>
                    <xdr:colOff>714375</xdr:colOff>
                    <xdr:row>39</xdr:row>
                    <xdr:rowOff>76200</xdr:rowOff>
                  </from>
                  <to>
                    <xdr:col>10</xdr:col>
                    <xdr:colOff>0</xdr:colOff>
                    <xdr:row>39</xdr:row>
                    <xdr:rowOff>228600</xdr:rowOff>
                  </to>
                </anchor>
              </controlPr>
            </control>
          </mc:Choice>
        </mc:AlternateContent>
        <mc:AlternateContent xmlns:mc="http://schemas.openxmlformats.org/markup-compatibility/2006">
          <mc:Choice Requires="x14">
            <control shapeId="8211" r:id="rId18" name="Check Box 19">
              <controlPr defaultSize="0" autoFill="0" autoLine="0" autoPict="0">
                <anchor moveWithCells="1">
                  <from>
                    <xdr:col>9</xdr:col>
                    <xdr:colOff>704850</xdr:colOff>
                    <xdr:row>41</xdr:row>
                    <xdr:rowOff>76200</xdr:rowOff>
                  </from>
                  <to>
                    <xdr:col>9</xdr:col>
                    <xdr:colOff>914400</xdr:colOff>
                    <xdr:row>41</xdr:row>
                    <xdr:rowOff>228600</xdr:rowOff>
                  </to>
                </anchor>
              </controlPr>
            </control>
          </mc:Choice>
        </mc:AlternateContent>
        <mc:AlternateContent xmlns:mc="http://schemas.openxmlformats.org/markup-compatibility/2006">
          <mc:Choice Requires="x14">
            <control shapeId="8212" r:id="rId19" name="Check Box 20">
              <controlPr defaultSize="0" autoFill="0" autoLine="0" autoPict="0">
                <anchor moveWithCells="1">
                  <from>
                    <xdr:col>9</xdr:col>
                    <xdr:colOff>714375</xdr:colOff>
                    <xdr:row>43</xdr:row>
                    <xdr:rowOff>85725</xdr:rowOff>
                  </from>
                  <to>
                    <xdr:col>10</xdr:col>
                    <xdr:colOff>0</xdr:colOff>
                    <xdr:row>44</xdr:row>
                    <xdr:rowOff>0</xdr:rowOff>
                  </to>
                </anchor>
              </controlPr>
            </control>
          </mc:Choice>
        </mc:AlternateContent>
        <mc:AlternateContent xmlns:mc="http://schemas.openxmlformats.org/markup-compatibility/2006">
          <mc:Choice Requires="x14">
            <control shapeId="8213" r:id="rId20" name="Check Box 21">
              <controlPr defaultSize="0" autoFill="0" autoLine="0" autoPict="0">
                <anchor moveWithCells="1">
                  <from>
                    <xdr:col>9</xdr:col>
                    <xdr:colOff>714375</xdr:colOff>
                    <xdr:row>45</xdr:row>
                    <xdr:rowOff>76200</xdr:rowOff>
                  </from>
                  <to>
                    <xdr:col>10</xdr:col>
                    <xdr:colOff>0</xdr:colOff>
                    <xdr:row>45</xdr:row>
                    <xdr:rowOff>228600</xdr:rowOff>
                  </to>
                </anchor>
              </controlPr>
            </control>
          </mc:Choice>
        </mc:AlternateContent>
        <mc:AlternateContent xmlns:mc="http://schemas.openxmlformats.org/markup-compatibility/2006">
          <mc:Choice Requires="x14">
            <control shapeId="8214" r:id="rId21" name="Check Box 22">
              <controlPr defaultSize="0" autoFill="0" autoLine="0" autoPict="0">
                <anchor moveWithCells="1">
                  <from>
                    <xdr:col>9</xdr:col>
                    <xdr:colOff>714375</xdr:colOff>
                    <xdr:row>47</xdr:row>
                    <xdr:rowOff>85725</xdr:rowOff>
                  </from>
                  <to>
                    <xdr:col>10</xdr:col>
                    <xdr:colOff>0</xdr:colOff>
                    <xdr:row>48</xdr:row>
                    <xdr:rowOff>0</xdr:rowOff>
                  </to>
                </anchor>
              </controlPr>
            </control>
          </mc:Choice>
        </mc:AlternateContent>
        <mc:AlternateContent xmlns:mc="http://schemas.openxmlformats.org/markup-compatibility/2006">
          <mc:Choice Requires="x14">
            <control shapeId="8215" r:id="rId22" name="Check Box 23">
              <controlPr defaultSize="0" autoFill="0" autoLine="0" autoPict="0">
                <anchor moveWithCells="1">
                  <from>
                    <xdr:col>9</xdr:col>
                    <xdr:colOff>714375</xdr:colOff>
                    <xdr:row>49</xdr:row>
                    <xdr:rowOff>76200</xdr:rowOff>
                  </from>
                  <to>
                    <xdr:col>10</xdr:col>
                    <xdr:colOff>0</xdr:colOff>
                    <xdr:row>49</xdr:row>
                    <xdr:rowOff>228600</xdr:rowOff>
                  </to>
                </anchor>
              </controlPr>
            </control>
          </mc:Choice>
        </mc:AlternateContent>
        <mc:AlternateContent xmlns:mc="http://schemas.openxmlformats.org/markup-compatibility/2006">
          <mc:Choice Requires="x14">
            <control shapeId="8216" r:id="rId23" name="Check Box 24">
              <controlPr defaultSize="0" autoFill="0" autoLine="0" autoPict="0">
                <anchor moveWithCells="1">
                  <from>
                    <xdr:col>9</xdr:col>
                    <xdr:colOff>714375</xdr:colOff>
                    <xdr:row>51</xdr:row>
                    <xdr:rowOff>76200</xdr:rowOff>
                  </from>
                  <to>
                    <xdr:col>10</xdr:col>
                    <xdr:colOff>0</xdr:colOff>
                    <xdr:row>51</xdr:row>
                    <xdr:rowOff>228600</xdr:rowOff>
                  </to>
                </anchor>
              </controlPr>
            </control>
          </mc:Choice>
        </mc:AlternateContent>
        <mc:AlternateContent xmlns:mc="http://schemas.openxmlformats.org/markup-compatibility/2006">
          <mc:Choice Requires="x14">
            <control shapeId="8231" r:id="rId24" name="Check Box 39">
              <controlPr defaultSize="0" autoFill="0" autoLine="0" autoPict="0">
                <anchor moveWithCells="1">
                  <from>
                    <xdr:col>9</xdr:col>
                    <xdr:colOff>152400</xdr:colOff>
                    <xdr:row>48</xdr:row>
                    <xdr:rowOff>47625</xdr:rowOff>
                  </from>
                  <to>
                    <xdr:col>9</xdr:col>
                    <xdr:colOff>171450</xdr:colOff>
                    <xdr:row>49</xdr:row>
                    <xdr:rowOff>95250</xdr:rowOff>
                  </to>
                </anchor>
              </controlPr>
            </control>
          </mc:Choice>
        </mc:AlternateContent>
        <mc:AlternateContent xmlns:mc="http://schemas.openxmlformats.org/markup-compatibility/2006">
          <mc:Choice Requires="x14">
            <control shapeId="8232" r:id="rId25" name="Check Box 40">
              <controlPr defaultSize="0" autoFill="0" autoLine="0" autoPict="0">
                <anchor moveWithCells="1">
                  <from>
                    <xdr:col>9</xdr:col>
                    <xdr:colOff>161925</xdr:colOff>
                    <xdr:row>48</xdr:row>
                    <xdr:rowOff>47625</xdr:rowOff>
                  </from>
                  <to>
                    <xdr:col>9</xdr:col>
                    <xdr:colOff>180975</xdr:colOff>
                    <xdr:row>49</xdr:row>
                    <xdr:rowOff>104775</xdr:rowOff>
                  </to>
                </anchor>
              </controlPr>
            </control>
          </mc:Choice>
        </mc:AlternateContent>
        <mc:AlternateContent xmlns:mc="http://schemas.openxmlformats.org/markup-compatibility/2006">
          <mc:Choice Requires="x14">
            <control shapeId="8233" r:id="rId26" name="Check Box 41">
              <controlPr defaultSize="0" autoFill="0" autoLine="0" autoPict="0">
                <anchor moveWithCells="1">
                  <from>
                    <xdr:col>9</xdr:col>
                    <xdr:colOff>161925</xdr:colOff>
                    <xdr:row>48</xdr:row>
                    <xdr:rowOff>47625</xdr:rowOff>
                  </from>
                  <to>
                    <xdr:col>9</xdr:col>
                    <xdr:colOff>180975</xdr:colOff>
                    <xdr:row>49</xdr:row>
                    <xdr:rowOff>104775</xdr:rowOff>
                  </to>
                </anchor>
              </controlPr>
            </control>
          </mc:Choice>
        </mc:AlternateContent>
        <mc:AlternateContent xmlns:mc="http://schemas.openxmlformats.org/markup-compatibility/2006">
          <mc:Choice Requires="x14">
            <control shapeId="8234" r:id="rId27" name="Check Box 42">
              <controlPr defaultSize="0" autoFill="0" autoLine="0" autoPict="0">
                <anchor moveWithCells="1">
                  <from>
                    <xdr:col>9</xdr:col>
                    <xdr:colOff>152400</xdr:colOff>
                    <xdr:row>48</xdr:row>
                    <xdr:rowOff>47625</xdr:rowOff>
                  </from>
                  <to>
                    <xdr:col>9</xdr:col>
                    <xdr:colOff>171450</xdr:colOff>
                    <xdr:row>49</xdr:row>
                    <xdr:rowOff>104775</xdr:rowOff>
                  </to>
                </anchor>
              </controlPr>
            </control>
          </mc:Choice>
        </mc:AlternateContent>
        <mc:AlternateContent xmlns:mc="http://schemas.openxmlformats.org/markup-compatibility/2006">
          <mc:Choice Requires="x14">
            <control shapeId="8235" r:id="rId28" name="Check Box 43">
              <controlPr defaultSize="0" autoFill="0" autoLine="0" autoPict="0">
                <anchor moveWithCells="1">
                  <from>
                    <xdr:col>9</xdr:col>
                    <xdr:colOff>152400</xdr:colOff>
                    <xdr:row>48</xdr:row>
                    <xdr:rowOff>47625</xdr:rowOff>
                  </from>
                  <to>
                    <xdr:col>9</xdr:col>
                    <xdr:colOff>171450</xdr:colOff>
                    <xdr:row>49</xdr:row>
                    <xdr:rowOff>142875</xdr:rowOff>
                  </to>
                </anchor>
              </controlPr>
            </control>
          </mc:Choice>
        </mc:AlternateContent>
        <mc:AlternateContent xmlns:mc="http://schemas.openxmlformats.org/markup-compatibility/2006">
          <mc:Choice Requires="x14">
            <control shapeId="8236" r:id="rId29" name="Check Box 44">
              <controlPr defaultSize="0" autoFill="0" autoLine="0" autoPict="0">
                <anchor moveWithCells="1">
                  <from>
                    <xdr:col>9</xdr:col>
                    <xdr:colOff>152400</xdr:colOff>
                    <xdr:row>48</xdr:row>
                    <xdr:rowOff>47625</xdr:rowOff>
                  </from>
                  <to>
                    <xdr:col>9</xdr:col>
                    <xdr:colOff>171450</xdr:colOff>
                    <xdr:row>49</xdr:row>
                    <xdr:rowOff>95250</xdr:rowOff>
                  </to>
                </anchor>
              </controlPr>
            </control>
          </mc:Choice>
        </mc:AlternateContent>
        <mc:AlternateContent xmlns:mc="http://schemas.openxmlformats.org/markup-compatibility/2006">
          <mc:Choice Requires="x14">
            <control shapeId="8237" r:id="rId30" name="Check Box 45">
              <controlPr defaultSize="0" autoFill="0" autoLine="0" autoPict="0">
                <anchor moveWithCells="1">
                  <from>
                    <xdr:col>9</xdr:col>
                    <xdr:colOff>152400</xdr:colOff>
                    <xdr:row>48</xdr:row>
                    <xdr:rowOff>47625</xdr:rowOff>
                  </from>
                  <to>
                    <xdr:col>9</xdr:col>
                    <xdr:colOff>171450</xdr:colOff>
                    <xdr:row>49</xdr:row>
                    <xdr:rowOff>95250</xdr:rowOff>
                  </to>
                </anchor>
              </controlPr>
            </control>
          </mc:Choice>
        </mc:AlternateContent>
        <mc:AlternateContent xmlns:mc="http://schemas.openxmlformats.org/markup-compatibility/2006">
          <mc:Choice Requires="x14">
            <control shapeId="8247" r:id="rId31" name="Check Box 55">
              <controlPr defaultSize="0" autoFill="0" autoLine="0" autoPict="0">
                <anchor moveWithCells="1">
                  <from>
                    <xdr:col>9</xdr:col>
                    <xdr:colOff>695325</xdr:colOff>
                    <xdr:row>63</xdr:row>
                    <xdr:rowOff>57150</xdr:rowOff>
                  </from>
                  <to>
                    <xdr:col>10</xdr:col>
                    <xdr:colOff>0</xdr:colOff>
                    <xdr:row>63</xdr:row>
                    <xdr:rowOff>219075</xdr:rowOff>
                  </to>
                </anchor>
              </controlPr>
            </control>
          </mc:Choice>
        </mc:AlternateContent>
        <mc:AlternateContent xmlns:mc="http://schemas.openxmlformats.org/markup-compatibility/2006">
          <mc:Choice Requires="x14">
            <control shapeId="8260" r:id="rId32" name="Check Box 68">
              <controlPr defaultSize="0" autoFill="0" autoLine="0" autoPict="0">
                <anchor moveWithCells="1">
                  <from>
                    <xdr:col>9</xdr:col>
                    <xdr:colOff>714375</xdr:colOff>
                    <xdr:row>65</xdr:row>
                    <xdr:rowOff>66675</xdr:rowOff>
                  </from>
                  <to>
                    <xdr:col>10</xdr:col>
                    <xdr:colOff>9525</xdr:colOff>
                    <xdr:row>66</xdr:row>
                    <xdr:rowOff>0</xdr:rowOff>
                  </to>
                </anchor>
              </controlPr>
            </control>
          </mc:Choice>
        </mc:AlternateContent>
        <mc:AlternateContent xmlns:mc="http://schemas.openxmlformats.org/markup-compatibility/2006">
          <mc:Choice Requires="x14">
            <control shapeId="8261" r:id="rId33" name="Check Box 69">
              <controlPr defaultSize="0" autoFill="0" autoLine="0" autoPict="0">
                <anchor moveWithCells="1">
                  <from>
                    <xdr:col>9</xdr:col>
                    <xdr:colOff>704850</xdr:colOff>
                    <xdr:row>67</xdr:row>
                    <xdr:rowOff>76200</xdr:rowOff>
                  </from>
                  <to>
                    <xdr:col>9</xdr:col>
                    <xdr:colOff>914400</xdr:colOff>
                    <xdr:row>67</xdr:row>
                    <xdr:rowOff>228600</xdr:rowOff>
                  </to>
                </anchor>
              </controlPr>
            </control>
          </mc:Choice>
        </mc:AlternateContent>
        <mc:AlternateContent xmlns:mc="http://schemas.openxmlformats.org/markup-compatibility/2006">
          <mc:Choice Requires="x14">
            <control shapeId="8262" r:id="rId34" name="Check Box 70">
              <controlPr defaultSize="0" autoFill="0" autoLine="0" autoPict="0">
                <anchor moveWithCells="1">
                  <from>
                    <xdr:col>9</xdr:col>
                    <xdr:colOff>704850</xdr:colOff>
                    <xdr:row>69</xdr:row>
                    <xdr:rowOff>76200</xdr:rowOff>
                  </from>
                  <to>
                    <xdr:col>9</xdr:col>
                    <xdr:colOff>914400</xdr:colOff>
                    <xdr:row>69</xdr:row>
                    <xdr:rowOff>228600</xdr:rowOff>
                  </to>
                </anchor>
              </controlPr>
            </control>
          </mc:Choice>
        </mc:AlternateContent>
        <mc:AlternateContent xmlns:mc="http://schemas.openxmlformats.org/markup-compatibility/2006">
          <mc:Choice Requires="x14">
            <control shapeId="8263" r:id="rId35" name="Check Box 71">
              <controlPr defaultSize="0" autoFill="0" autoLine="0" autoPict="0">
                <anchor moveWithCells="1">
                  <from>
                    <xdr:col>9</xdr:col>
                    <xdr:colOff>685800</xdr:colOff>
                    <xdr:row>71</xdr:row>
                    <xdr:rowOff>76200</xdr:rowOff>
                  </from>
                  <to>
                    <xdr:col>9</xdr:col>
                    <xdr:colOff>904875</xdr:colOff>
                    <xdr:row>71</xdr:row>
                    <xdr:rowOff>228600</xdr:rowOff>
                  </to>
                </anchor>
              </controlPr>
            </control>
          </mc:Choice>
        </mc:AlternateContent>
        <mc:AlternateContent xmlns:mc="http://schemas.openxmlformats.org/markup-compatibility/2006">
          <mc:Choice Requires="x14">
            <control shapeId="8264" r:id="rId36" name="Check Box 72">
              <controlPr defaultSize="0" autoFill="0" autoLine="0" autoPict="0">
                <anchor moveWithCells="1">
                  <from>
                    <xdr:col>9</xdr:col>
                    <xdr:colOff>714375</xdr:colOff>
                    <xdr:row>73</xdr:row>
                    <xdr:rowOff>85725</xdr:rowOff>
                  </from>
                  <to>
                    <xdr:col>10</xdr:col>
                    <xdr:colOff>0</xdr:colOff>
                    <xdr:row>74</xdr:row>
                    <xdr:rowOff>0</xdr:rowOff>
                  </to>
                </anchor>
              </controlPr>
            </control>
          </mc:Choice>
        </mc:AlternateContent>
        <mc:AlternateContent xmlns:mc="http://schemas.openxmlformats.org/markup-compatibility/2006">
          <mc:Choice Requires="x14">
            <control shapeId="8267" r:id="rId37" name="Check Box 75">
              <controlPr defaultSize="0" autoFill="0" autoLine="0" autoPict="0">
                <anchor moveWithCells="1">
                  <from>
                    <xdr:col>9</xdr:col>
                    <xdr:colOff>704850</xdr:colOff>
                    <xdr:row>75</xdr:row>
                    <xdr:rowOff>85725</xdr:rowOff>
                  </from>
                  <to>
                    <xdr:col>9</xdr:col>
                    <xdr:colOff>914400</xdr:colOff>
                    <xdr:row>76</xdr:row>
                    <xdr:rowOff>0</xdr:rowOff>
                  </to>
                </anchor>
              </controlPr>
            </control>
          </mc:Choice>
        </mc:AlternateContent>
        <mc:AlternateContent xmlns:mc="http://schemas.openxmlformats.org/markup-compatibility/2006">
          <mc:Choice Requires="x14">
            <control shapeId="8268" r:id="rId38" name="Check Box 76">
              <controlPr defaultSize="0" autoFill="0" autoLine="0" autoPict="0">
                <anchor moveWithCells="1">
                  <from>
                    <xdr:col>9</xdr:col>
                    <xdr:colOff>714375</xdr:colOff>
                    <xdr:row>77</xdr:row>
                    <xdr:rowOff>76200</xdr:rowOff>
                  </from>
                  <to>
                    <xdr:col>10</xdr:col>
                    <xdr:colOff>0</xdr:colOff>
                    <xdr:row>77</xdr:row>
                    <xdr:rowOff>228600</xdr:rowOff>
                  </to>
                </anchor>
              </controlPr>
            </control>
          </mc:Choice>
        </mc:AlternateContent>
        <mc:AlternateContent xmlns:mc="http://schemas.openxmlformats.org/markup-compatibility/2006">
          <mc:Choice Requires="x14">
            <control shapeId="8269" r:id="rId39" name="Check Box 77">
              <controlPr defaultSize="0" autoFill="0" autoLine="0" autoPict="0">
                <anchor moveWithCells="1">
                  <from>
                    <xdr:col>9</xdr:col>
                    <xdr:colOff>723900</xdr:colOff>
                    <xdr:row>79</xdr:row>
                    <xdr:rowOff>76200</xdr:rowOff>
                  </from>
                  <to>
                    <xdr:col>10</xdr:col>
                    <xdr:colOff>9525</xdr:colOff>
                    <xdr:row>79</xdr:row>
                    <xdr:rowOff>228600</xdr:rowOff>
                  </to>
                </anchor>
              </controlPr>
            </control>
          </mc:Choice>
        </mc:AlternateContent>
        <mc:AlternateContent xmlns:mc="http://schemas.openxmlformats.org/markup-compatibility/2006">
          <mc:Choice Requires="x14">
            <control shapeId="8270" r:id="rId40" name="Check Box 78">
              <controlPr defaultSize="0" autoFill="0" autoLine="0" autoPict="0">
                <anchor moveWithCells="1">
                  <from>
                    <xdr:col>9</xdr:col>
                    <xdr:colOff>714375</xdr:colOff>
                    <xdr:row>81</xdr:row>
                    <xdr:rowOff>85725</xdr:rowOff>
                  </from>
                  <to>
                    <xdr:col>10</xdr:col>
                    <xdr:colOff>0</xdr:colOff>
                    <xdr:row>82</xdr:row>
                    <xdr:rowOff>0</xdr:rowOff>
                  </to>
                </anchor>
              </controlPr>
            </control>
          </mc:Choice>
        </mc:AlternateContent>
        <mc:AlternateContent xmlns:mc="http://schemas.openxmlformats.org/markup-compatibility/2006">
          <mc:Choice Requires="x14">
            <control shapeId="8271" r:id="rId41" name="Check Box 79">
              <controlPr defaultSize="0" autoFill="0" autoLine="0" autoPict="0">
                <anchor moveWithCells="1">
                  <from>
                    <xdr:col>9</xdr:col>
                    <xdr:colOff>704850</xdr:colOff>
                    <xdr:row>83</xdr:row>
                    <xdr:rowOff>85725</xdr:rowOff>
                  </from>
                  <to>
                    <xdr:col>9</xdr:col>
                    <xdr:colOff>914400</xdr:colOff>
                    <xdr:row>84</xdr:row>
                    <xdr:rowOff>0</xdr:rowOff>
                  </to>
                </anchor>
              </controlPr>
            </control>
          </mc:Choice>
        </mc:AlternateContent>
        <mc:AlternateContent xmlns:mc="http://schemas.openxmlformats.org/markup-compatibility/2006">
          <mc:Choice Requires="x14">
            <control shapeId="8272" r:id="rId42" name="Check Box 80">
              <controlPr defaultSize="0" autoFill="0" autoLine="0" autoPict="0">
                <anchor moveWithCells="1">
                  <from>
                    <xdr:col>9</xdr:col>
                    <xdr:colOff>714375</xdr:colOff>
                    <xdr:row>85</xdr:row>
                    <xdr:rowOff>85725</xdr:rowOff>
                  </from>
                  <to>
                    <xdr:col>10</xdr:col>
                    <xdr:colOff>0</xdr:colOff>
                    <xdr:row>85</xdr:row>
                    <xdr:rowOff>228600</xdr:rowOff>
                  </to>
                </anchor>
              </controlPr>
            </control>
          </mc:Choice>
        </mc:AlternateContent>
        <mc:AlternateContent xmlns:mc="http://schemas.openxmlformats.org/markup-compatibility/2006">
          <mc:Choice Requires="x14">
            <control shapeId="8273" r:id="rId43" name="Check Box 81">
              <controlPr defaultSize="0" autoFill="0" autoLine="0" autoPict="0">
                <anchor moveWithCells="1">
                  <from>
                    <xdr:col>9</xdr:col>
                    <xdr:colOff>714375</xdr:colOff>
                    <xdr:row>87</xdr:row>
                    <xdr:rowOff>76200</xdr:rowOff>
                  </from>
                  <to>
                    <xdr:col>10</xdr:col>
                    <xdr:colOff>0</xdr:colOff>
                    <xdr:row>87</xdr:row>
                    <xdr:rowOff>228600</xdr:rowOff>
                  </to>
                </anchor>
              </controlPr>
            </control>
          </mc:Choice>
        </mc:AlternateContent>
        <mc:AlternateContent xmlns:mc="http://schemas.openxmlformats.org/markup-compatibility/2006">
          <mc:Choice Requires="x14">
            <control shapeId="8274" r:id="rId44" name="Check Box 82">
              <controlPr defaultSize="0" autoFill="0" autoLine="0" autoPict="0">
                <anchor moveWithCells="1">
                  <from>
                    <xdr:col>9</xdr:col>
                    <xdr:colOff>714375</xdr:colOff>
                    <xdr:row>89</xdr:row>
                    <xdr:rowOff>76200</xdr:rowOff>
                  </from>
                  <to>
                    <xdr:col>10</xdr:col>
                    <xdr:colOff>0</xdr:colOff>
                    <xdr:row>89</xdr:row>
                    <xdr:rowOff>228600</xdr:rowOff>
                  </to>
                </anchor>
              </controlPr>
            </control>
          </mc:Choice>
        </mc:AlternateContent>
        <mc:AlternateContent xmlns:mc="http://schemas.openxmlformats.org/markup-compatibility/2006">
          <mc:Choice Requires="x14">
            <control shapeId="8275" r:id="rId45" name="Check Box 83">
              <controlPr defaultSize="0" autoFill="0" autoLine="0" autoPict="0">
                <anchor moveWithCells="1">
                  <from>
                    <xdr:col>9</xdr:col>
                    <xdr:colOff>714375</xdr:colOff>
                    <xdr:row>91</xdr:row>
                    <xdr:rowOff>85725</xdr:rowOff>
                  </from>
                  <to>
                    <xdr:col>10</xdr:col>
                    <xdr:colOff>0</xdr:colOff>
                    <xdr:row>92</xdr:row>
                    <xdr:rowOff>0</xdr:rowOff>
                  </to>
                </anchor>
              </controlPr>
            </control>
          </mc:Choice>
        </mc:AlternateContent>
        <mc:AlternateContent xmlns:mc="http://schemas.openxmlformats.org/markup-compatibility/2006">
          <mc:Choice Requires="x14">
            <control shapeId="8276" r:id="rId46" name="Check Box 84">
              <controlPr defaultSize="0" autoFill="0" autoLine="0" autoPict="0">
                <anchor moveWithCells="1">
                  <from>
                    <xdr:col>9</xdr:col>
                    <xdr:colOff>704850</xdr:colOff>
                    <xdr:row>93</xdr:row>
                    <xdr:rowOff>85725</xdr:rowOff>
                  </from>
                  <to>
                    <xdr:col>9</xdr:col>
                    <xdr:colOff>914400</xdr:colOff>
                    <xdr:row>94</xdr:row>
                    <xdr:rowOff>0</xdr:rowOff>
                  </to>
                </anchor>
              </controlPr>
            </control>
          </mc:Choice>
        </mc:AlternateContent>
        <mc:AlternateContent xmlns:mc="http://schemas.openxmlformats.org/markup-compatibility/2006">
          <mc:Choice Requires="x14">
            <control shapeId="8277" r:id="rId47" name="Check Box 85">
              <controlPr defaultSize="0" autoFill="0" autoLine="0" autoPict="0">
                <anchor moveWithCells="1">
                  <from>
                    <xdr:col>9</xdr:col>
                    <xdr:colOff>714375</xdr:colOff>
                    <xdr:row>95</xdr:row>
                    <xdr:rowOff>85725</xdr:rowOff>
                  </from>
                  <to>
                    <xdr:col>10</xdr:col>
                    <xdr:colOff>0</xdr:colOff>
                    <xdr:row>96</xdr:row>
                    <xdr:rowOff>0</xdr:rowOff>
                  </to>
                </anchor>
              </controlPr>
            </control>
          </mc:Choice>
        </mc:AlternateContent>
        <mc:AlternateContent xmlns:mc="http://schemas.openxmlformats.org/markup-compatibility/2006">
          <mc:Choice Requires="x14">
            <control shapeId="8278" r:id="rId48" name="Check Box 86">
              <controlPr defaultSize="0" autoFill="0" autoLine="0" autoPict="0">
                <anchor moveWithCells="1">
                  <from>
                    <xdr:col>9</xdr:col>
                    <xdr:colOff>704850</xdr:colOff>
                    <xdr:row>99</xdr:row>
                    <xdr:rowOff>76200</xdr:rowOff>
                  </from>
                  <to>
                    <xdr:col>9</xdr:col>
                    <xdr:colOff>914400</xdr:colOff>
                    <xdr:row>99</xdr:row>
                    <xdr:rowOff>228600</xdr:rowOff>
                  </to>
                </anchor>
              </controlPr>
            </control>
          </mc:Choice>
        </mc:AlternateContent>
        <mc:AlternateContent xmlns:mc="http://schemas.openxmlformats.org/markup-compatibility/2006">
          <mc:Choice Requires="x14">
            <control shapeId="8279" r:id="rId49" name="Check Box 87">
              <controlPr defaultSize="0" autoFill="0" autoLine="0" autoPict="0">
                <anchor moveWithCells="1">
                  <from>
                    <xdr:col>9</xdr:col>
                    <xdr:colOff>714375</xdr:colOff>
                    <xdr:row>97</xdr:row>
                    <xdr:rowOff>76200</xdr:rowOff>
                  </from>
                  <to>
                    <xdr:col>10</xdr:col>
                    <xdr:colOff>0</xdr:colOff>
                    <xdr:row>97</xdr:row>
                    <xdr:rowOff>228600</xdr:rowOff>
                  </to>
                </anchor>
              </controlPr>
            </control>
          </mc:Choice>
        </mc:AlternateContent>
        <mc:AlternateContent xmlns:mc="http://schemas.openxmlformats.org/markup-compatibility/2006">
          <mc:Choice Requires="x14">
            <control shapeId="8280" r:id="rId50" name="Check Box 88">
              <controlPr defaultSize="0" autoFill="0" autoLine="0" autoPict="0">
                <anchor moveWithCells="1">
                  <from>
                    <xdr:col>9</xdr:col>
                    <xdr:colOff>704850</xdr:colOff>
                    <xdr:row>101</xdr:row>
                    <xdr:rowOff>85725</xdr:rowOff>
                  </from>
                  <to>
                    <xdr:col>9</xdr:col>
                    <xdr:colOff>914400</xdr:colOff>
                    <xdr:row>102</xdr:row>
                    <xdr:rowOff>0</xdr:rowOff>
                  </to>
                </anchor>
              </controlPr>
            </control>
          </mc:Choice>
        </mc:AlternateContent>
        <mc:AlternateContent xmlns:mc="http://schemas.openxmlformats.org/markup-compatibility/2006">
          <mc:Choice Requires="x14">
            <control shapeId="8281" r:id="rId51" name="Check Box 89">
              <controlPr defaultSize="0" autoFill="0" autoLine="0" autoPict="0">
                <anchor moveWithCells="1">
                  <from>
                    <xdr:col>9</xdr:col>
                    <xdr:colOff>714375</xdr:colOff>
                    <xdr:row>103</xdr:row>
                    <xdr:rowOff>85725</xdr:rowOff>
                  </from>
                  <to>
                    <xdr:col>10</xdr:col>
                    <xdr:colOff>0</xdr:colOff>
                    <xdr:row>104</xdr:row>
                    <xdr:rowOff>0</xdr:rowOff>
                  </to>
                </anchor>
              </controlPr>
            </control>
          </mc:Choice>
        </mc:AlternateContent>
      </controls>
    </mc:Choice>
  </mc:AlternateContent>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0">
    <tabColor rgb="FFC00000"/>
    <pageSetUpPr fitToPage="1"/>
  </sheetPr>
  <dimension ref="A1:R119"/>
  <sheetViews>
    <sheetView zoomScaleNormal="100" workbookViewId="0">
      <selection activeCell="E2" sqref="E2:N2"/>
    </sheetView>
  </sheetViews>
  <sheetFormatPr defaultRowHeight="12.75" x14ac:dyDescent="0.2"/>
  <cols>
    <col min="1" max="1" width="2.85546875" style="291" customWidth="1"/>
    <col min="2" max="2" width="37" style="291" customWidth="1"/>
    <col min="3" max="3" width="20.28515625" style="291" customWidth="1"/>
    <col min="4" max="4" width="1.140625" style="291" customWidth="1"/>
    <col min="5" max="5" width="31.140625" style="291" customWidth="1"/>
    <col min="6" max="6" width="15.140625" style="291" customWidth="1"/>
    <col min="7" max="7" width="18.42578125" style="291" bestFit="1" customWidth="1"/>
    <col min="8" max="8" width="13.85546875" style="291" customWidth="1"/>
    <col min="9" max="9" width="1" style="698" customWidth="1"/>
    <col min="10" max="10" width="11.85546875" style="322" customWidth="1"/>
    <col min="11" max="11" width="1.140625" style="291" customWidth="1"/>
    <col min="12" max="12" width="9.5703125" style="291" customWidth="1"/>
    <col min="13" max="13" width="1.140625" style="291" customWidth="1"/>
    <col min="14" max="14" width="10.42578125" style="322" bestFit="1" customWidth="1"/>
    <col min="15" max="15" width="1.7109375" style="291" customWidth="1"/>
    <col min="16" max="16" width="9.85546875" style="291" customWidth="1"/>
    <col min="17" max="17" width="0.140625" style="291" hidden="1" customWidth="1"/>
    <col min="18" max="16384" width="9.140625" style="291"/>
  </cols>
  <sheetData>
    <row r="1" spans="1:18" x14ac:dyDescent="0.2">
      <c r="A1" s="215"/>
      <c r="B1" s="205" t="s">
        <v>494</v>
      </c>
      <c r="C1" s="215"/>
      <c r="D1" s="215"/>
      <c r="E1" s="215"/>
      <c r="F1" s="215"/>
      <c r="G1" s="215"/>
      <c r="H1" s="215"/>
      <c r="I1" s="700"/>
      <c r="J1" s="827"/>
      <c r="K1" s="215"/>
      <c r="L1" s="215"/>
      <c r="M1" s="215"/>
      <c r="N1" s="827"/>
      <c r="O1" s="215"/>
      <c r="P1" s="215"/>
    </row>
    <row r="2" spans="1:18" ht="40.5" customHeight="1" x14ac:dyDescent="0.2">
      <c r="A2" s="697" t="s">
        <v>804</v>
      </c>
      <c r="B2" s="685" t="s">
        <v>767</v>
      </c>
      <c r="C2" s="215"/>
      <c r="D2" s="205"/>
      <c r="E2" s="918" t="s">
        <v>864</v>
      </c>
      <c r="F2" s="918"/>
      <c r="G2" s="918"/>
      <c r="H2" s="918"/>
      <c r="I2" s="918"/>
      <c r="J2" s="918"/>
      <c r="K2" s="918"/>
      <c r="L2" s="918"/>
      <c r="M2" s="918"/>
      <c r="N2" s="918"/>
      <c r="O2" s="215"/>
      <c r="P2" s="215"/>
    </row>
    <row r="3" spans="1:18" x14ac:dyDescent="0.2">
      <c r="A3" s="215"/>
      <c r="B3" s="215"/>
      <c r="C3" s="215"/>
      <c r="D3" s="215"/>
      <c r="E3" s="215"/>
      <c r="F3" s="215"/>
      <c r="G3" s="215"/>
      <c r="H3" s="215"/>
      <c r="I3" s="700"/>
      <c r="J3" s="827"/>
      <c r="K3" s="215"/>
      <c r="L3" s="215"/>
      <c r="M3" s="215"/>
      <c r="N3" s="827"/>
      <c r="O3" s="215"/>
      <c r="P3" s="215"/>
    </row>
    <row r="4" spans="1:18" x14ac:dyDescent="0.2">
      <c r="A4" s="215"/>
      <c r="B4" s="330">
        <v>1</v>
      </c>
      <c r="C4" s="331">
        <v>2</v>
      </c>
      <c r="D4" s="332"/>
      <c r="E4" s="331">
        <v>3</v>
      </c>
      <c r="F4" s="331">
        <v>4</v>
      </c>
      <c r="G4" s="331">
        <v>5</v>
      </c>
      <c r="H4" s="331">
        <v>6</v>
      </c>
      <c r="I4" s="701"/>
      <c r="J4" s="828">
        <v>7</v>
      </c>
      <c r="K4" s="332"/>
      <c r="L4" s="331">
        <v>8</v>
      </c>
      <c r="M4" s="332"/>
      <c r="N4" s="828">
        <v>9</v>
      </c>
      <c r="O4" s="246"/>
      <c r="P4" s="331">
        <v>10</v>
      </c>
    </row>
    <row r="5" spans="1:18" x14ac:dyDescent="0.2">
      <c r="A5" s="215"/>
      <c r="B5" s="332" t="s">
        <v>768</v>
      </c>
      <c r="C5" s="332" t="s">
        <v>769</v>
      </c>
      <c r="D5" s="332"/>
      <c r="E5" s="332" t="s">
        <v>449</v>
      </c>
      <c r="F5" s="332" t="s">
        <v>311</v>
      </c>
      <c r="G5" s="686" t="s">
        <v>771</v>
      </c>
      <c r="H5" s="332" t="s">
        <v>312</v>
      </c>
      <c r="I5" s="701"/>
      <c r="J5" s="829" t="s">
        <v>772</v>
      </c>
      <c r="K5" s="332"/>
      <c r="L5" s="332" t="s">
        <v>773</v>
      </c>
      <c r="M5" s="332"/>
      <c r="N5" s="829" t="s">
        <v>451</v>
      </c>
      <c r="O5" s="246"/>
      <c r="P5" s="332" t="s">
        <v>781</v>
      </c>
    </row>
    <row r="6" spans="1:18" x14ac:dyDescent="0.2">
      <c r="A6" s="215"/>
      <c r="B6" s="333"/>
      <c r="C6" s="332" t="s">
        <v>774</v>
      </c>
      <c r="D6" s="332"/>
      <c r="E6" s="332" t="s">
        <v>455</v>
      </c>
      <c r="F6" s="332"/>
      <c r="G6" s="332" t="s">
        <v>775</v>
      </c>
      <c r="H6" s="332" t="s">
        <v>456</v>
      </c>
      <c r="I6" s="701"/>
      <c r="J6" s="829" t="s">
        <v>461</v>
      </c>
      <c r="K6" s="332"/>
      <c r="L6" s="332" t="s">
        <v>457</v>
      </c>
      <c r="M6" s="332"/>
      <c r="N6" s="829" t="s">
        <v>458</v>
      </c>
      <c r="O6" s="246"/>
      <c r="P6" s="332" t="s">
        <v>782</v>
      </c>
    </row>
    <row r="7" spans="1:18" x14ac:dyDescent="0.2">
      <c r="A7" s="215"/>
      <c r="B7" s="333"/>
      <c r="C7" s="684"/>
      <c r="D7" s="332"/>
      <c r="E7" s="332" t="s">
        <v>773</v>
      </c>
      <c r="F7" s="332"/>
      <c r="G7" s="332" t="s">
        <v>311</v>
      </c>
      <c r="H7" s="332" t="s">
        <v>460</v>
      </c>
      <c r="I7" s="701"/>
      <c r="J7" s="829" t="s">
        <v>776</v>
      </c>
      <c r="K7" s="332"/>
      <c r="L7" s="332" t="s">
        <v>463</v>
      </c>
      <c r="M7" s="332"/>
      <c r="N7" s="829" t="s">
        <v>464</v>
      </c>
      <c r="O7" s="246"/>
      <c r="P7" s="332"/>
    </row>
    <row r="8" spans="1:18" x14ac:dyDescent="0.2">
      <c r="A8" s="215"/>
      <c r="B8" s="334"/>
      <c r="C8" s="332" t="s">
        <v>777</v>
      </c>
      <c r="D8" s="332"/>
      <c r="E8" s="332" t="s">
        <v>867</v>
      </c>
      <c r="F8" s="332"/>
      <c r="G8" s="332"/>
      <c r="H8" s="332" t="s">
        <v>467</v>
      </c>
      <c r="I8" s="701"/>
      <c r="J8" s="829"/>
      <c r="K8" s="332"/>
      <c r="L8" s="332" t="s">
        <v>454</v>
      </c>
      <c r="M8" s="332"/>
      <c r="N8" s="829" t="s">
        <v>469</v>
      </c>
      <c r="O8" s="246"/>
      <c r="P8" s="332" t="s">
        <v>783</v>
      </c>
    </row>
    <row r="9" spans="1:18" x14ac:dyDescent="0.2">
      <c r="A9" s="215"/>
      <c r="B9" s="334"/>
      <c r="C9" s="332" t="s">
        <v>778</v>
      </c>
      <c r="D9" s="333"/>
      <c r="E9" s="332" t="s">
        <v>868</v>
      </c>
      <c r="F9" s="332"/>
      <c r="G9" s="332" t="s">
        <v>779</v>
      </c>
      <c r="H9" s="332" t="s">
        <v>471</v>
      </c>
      <c r="I9" s="701"/>
      <c r="J9" s="829"/>
      <c r="K9" s="333"/>
      <c r="L9" s="332" t="s">
        <v>473</v>
      </c>
      <c r="M9" s="333"/>
      <c r="N9" s="829"/>
      <c r="O9" s="246"/>
      <c r="P9" s="332"/>
    </row>
    <row r="10" spans="1:18" x14ac:dyDescent="0.2">
      <c r="A10" s="215"/>
      <c r="B10" s="335"/>
      <c r="C10" s="336"/>
      <c r="D10" s="332"/>
      <c r="E10" s="337"/>
      <c r="F10" s="337"/>
      <c r="G10" s="336" t="s">
        <v>780</v>
      </c>
      <c r="H10" s="336" t="s">
        <v>474</v>
      </c>
      <c r="I10" s="701"/>
      <c r="J10" s="830"/>
      <c r="K10" s="332"/>
      <c r="L10" s="336" t="s">
        <v>874</v>
      </c>
      <c r="M10" s="332"/>
      <c r="N10" s="836"/>
      <c r="O10" s="246"/>
      <c r="P10" s="337"/>
    </row>
    <row r="11" spans="1:18" x14ac:dyDescent="0.2">
      <c r="A11" s="215"/>
      <c r="B11" s="246"/>
      <c r="C11" s="713"/>
      <c r="D11" s="713"/>
      <c r="E11" s="714"/>
      <c r="F11" s="714"/>
      <c r="G11" s="713"/>
      <c r="H11" s="713"/>
      <c r="I11" s="713"/>
      <c r="J11" s="831"/>
      <c r="K11" s="713"/>
      <c r="L11" s="713"/>
      <c r="M11" s="713"/>
      <c r="N11" s="837"/>
      <c r="O11" s="246"/>
      <c r="P11" s="246"/>
    </row>
    <row r="12" spans="1:18" ht="24" customHeight="1" x14ac:dyDescent="0.2">
      <c r="A12" s="342"/>
      <c r="B12" s="712" t="s">
        <v>787</v>
      </c>
      <c r="C12" s="175"/>
      <c r="D12" s="175"/>
      <c r="E12" s="175"/>
      <c r="F12" s="175"/>
      <c r="G12" s="175"/>
      <c r="H12" s="694"/>
      <c r="I12" s="175"/>
      <c r="J12" s="832"/>
      <c r="K12" s="175"/>
      <c r="L12" s="694"/>
      <c r="M12" s="694"/>
      <c r="N12" s="833"/>
      <c r="O12" s="348"/>
      <c r="P12" s="246"/>
    </row>
    <row r="13" spans="1:18" ht="15" customHeight="1" x14ac:dyDescent="0.2">
      <c r="A13" s="215"/>
      <c r="B13" s="398"/>
      <c r="C13" s="399"/>
      <c r="D13" s="229"/>
      <c r="E13" s="399"/>
      <c r="F13" s="399"/>
      <c r="G13" s="717" t="s">
        <v>790</v>
      </c>
      <c r="H13" s="687"/>
      <c r="I13" s="702"/>
      <c r="J13" s="787"/>
      <c r="K13" s="229"/>
      <c r="L13" s="688" t="e">
        <f>F13/Capital!$F$57*100</f>
        <v>#DIV/0!</v>
      </c>
      <c r="M13" s="229"/>
      <c r="N13" s="689"/>
      <c r="O13" s="215"/>
      <c r="P13" s="703"/>
      <c r="R13" s="690"/>
    </row>
    <row r="14" spans="1:18" ht="6" customHeight="1" x14ac:dyDescent="0.2">
      <c r="A14" s="342"/>
      <c r="B14" s="691"/>
      <c r="C14" s="692"/>
      <c r="D14" s="175"/>
      <c r="E14" s="692"/>
      <c r="F14" s="692"/>
      <c r="G14" s="692"/>
      <c r="H14" s="693"/>
      <c r="I14" s="699"/>
      <c r="J14" s="833"/>
      <c r="K14" s="175"/>
      <c r="L14" s="695"/>
      <c r="M14" s="175"/>
      <c r="N14" s="838"/>
      <c r="O14" s="348"/>
      <c r="P14" s="704"/>
      <c r="R14" s="690"/>
    </row>
    <row r="15" spans="1:18" ht="15" customHeight="1" x14ac:dyDescent="0.2">
      <c r="A15" s="215"/>
      <c r="B15" s="398"/>
      <c r="C15" s="399"/>
      <c r="D15" s="229"/>
      <c r="E15" s="399"/>
      <c r="F15" s="399"/>
      <c r="G15" s="717" t="s">
        <v>790</v>
      </c>
      <c r="H15" s="687"/>
      <c r="I15" s="702"/>
      <c r="J15" s="787"/>
      <c r="K15" s="229"/>
      <c r="L15" s="688" t="e">
        <f>F15/Capital!$F$57*100</f>
        <v>#DIV/0!</v>
      </c>
      <c r="M15" s="229"/>
      <c r="N15" s="689"/>
      <c r="O15" s="215"/>
      <c r="P15" s="703"/>
      <c r="R15" s="690"/>
    </row>
    <row r="16" spans="1:18" ht="6" customHeight="1" x14ac:dyDescent="0.2">
      <c r="A16" s="342"/>
      <c r="B16" s="691"/>
      <c r="C16" s="692"/>
      <c r="D16" s="175"/>
      <c r="E16" s="692"/>
      <c r="F16" s="692"/>
      <c r="G16" s="692"/>
      <c r="H16" s="693"/>
      <c r="I16" s="699"/>
      <c r="J16" s="833"/>
      <c r="K16" s="175"/>
      <c r="L16" s="695"/>
      <c r="M16" s="175"/>
      <c r="N16" s="838"/>
      <c r="O16" s="348"/>
      <c r="P16" s="704"/>
      <c r="R16" s="690"/>
    </row>
    <row r="17" spans="1:18" ht="15" customHeight="1" x14ac:dyDescent="0.2">
      <c r="A17" s="215"/>
      <c r="B17" s="398"/>
      <c r="C17" s="399"/>
      <c r="D17" s="229"/>
      <c r="E17" s="399"/>
      <c r="F17" s="399"/>
      <c r="G17" s="717" t="s">
        <v>790</v>
      </c>
      <c r="H17" s="687"/>
      <c r="I17" s="702"/>
      <c r="J17" s="787"/>
      <c r="K17" s="229"/>
      <c r="L17" s="688" t="e">
        <f>F17/Capital!$F$57*100</f>
        <v>#DIV/0!</v>
      </c>
      <c r="M17" s="229"/>
      <c r="N17" s="689"/>
      <c r="O17" s="215"/>
      <c r="P17" s="703"/>
      <c r="R17" s="690"/>
    </row>
    <row r="18" spans="1:18" ht="6" customHeight="1" x14ac:dyDescent="0.2">
      <c r="A18" s="342"/>
      <c r="B18" s="691"/>
      <c r="C18" s="692"/>
      <c r="D18" s="175"/>
      <c r="E18" s="692"/>
      <c r="F18" s="692"/>
      <c r="G18" s="692"/>
      <c r="H18" s="693"/>
      <c r="I18" s="699"/>
      <c r="J18" s="833"/>
      <c r="K18" s="175"/>
      <c r="L18" s="695"/>
      <c r="M18" s="175"/>
      <c r="N18" s="838"/>
      <c r="O18" s="348"/>
      <c r="P18" s="704"/>
      <c r="R18" s="690"/>
    </row>
    <row r="19" spans="1:18" ht="15" customHeight="1" x14ac:dyDescent="0.2">
      <c r="A19" s="215"/>
      <c r="B19" s="398"/>
      <c r="C19" s="399"/>
      <c r="D19" s="229"/>
      <c r="E19" s="399"/>
      <c r="F19" s="399"/>
      <c r="G19" s="717" t="s">
        <v>790</v>
      </c>
      <c r="H19" s="687"/>
      <c r="I19" s="702"/>
      <c r="J19" s="787"/>
      <c r="K19" s="229"/>
      <c r="L19" s="688" t="e">
        <f>F19/Capital!$F$57*100</f>
        <v>#DIV/0!</v>
      </c>
      <c r="M19" s="229"/>
      <c r="N19" s="689"/>
      <c r="O19" s="215"/>
      <c r="P19" s="703"/>
      <c r="R19" s="690"/>
    </row>
    <row r="20" spans="1:18" ht="6" customHeight="1" x14ac:dyDescent="0.2">
      <c r="A20" s="342"/>
      <c r="B20" s="691"/>
      <c r="C20" s="692"/>
      <c r="D20" s="175"/>
      <c r="E20" s="692"/>
      <c r="F20" s="692"/>
      <c r="G20" s="692"/>
      <c r="H20" s="693"/>
      <c r="I20" s="699"/>
      <c r="J20" s="833"/>
      <c r="K20" s="175"/>
      <c r="L20" s="695"/>
      <c r="M20" s="175"/>
      <c r="N20" s="838"/>
      <c r="O20" s="348"/>
      <c r="P20" s="704"/>
      <c r="R20" s="690"/>
    </row>
    <row r="21" spans="1:18" ht="15" customHeight="1" x14ac:dyDescent="0.2">
      <c r="A21" s="215"/>
      <c r="B21" s="398"/>
      <c r="C21" s="399"/>
      <c r="D21" s="229"/>
      <c r="E21" s="399"/>
      <c r="F21" s="399"/>
      <c r="G21" s="717" t="s">
        <v>790</v>
      </c>
      <c r="H21" s="687"/>
      <c r="I21" s="702"/>
      <c r="J21" s="787"/>
      <c r="K21" s="229"/>
      <c r="L21" s="688" t="e">
        <f>F21/Capital!$F$57*100</f>
        <v>#DIV/0!</v>
      </c>
      <c r="M21" s="229"/>
      <c r="N21" s="689"/>
      <c r="O21" s="215"/>
      <c r="P21" s="703"/>
      <c r="R21" s="690"/>
    </row>
    <row r="22" spans="1:18" ht="6" customHeight="1" x14ac:dyDescent="0.2">
      <c r="A22" s="342"/>
      <c r="B22" s="691"/>
      <c r="C22" s="692"/>
      <c r="D22" s="175"/>
      <c r="E22" s="692"/>
      <c r="F22" s="692"/>
      <c r="G22" s="692"/>
      <c r="H22" s="693"/>
      <c r="I22" s="699"/>
      <c r="J22" s="833"/>
      <c r="K22" s="175"/>
      <c r="L22" s="695"/>
      <c r="M22" s="175"/>
      <c r="N22" s="838"/>
      <c r="O22" s="348"/>
      <c r="P22" s="704"/>
      <c r="R22" s="690"/>
    </row>
    <row r="23" spans="1:18" ht="15" customHeight="1" x14ac:dyDescent="0.2">
      <c r="A23" s="215"/>
      <c r="B23" s="398"/>
      <c r="C23" s="399"/>
      <c r="D23" s="229"/>
      <c r="E23" s="399"/>
      <c r="F23" s="399"/>
      <c r="G23" s="717" t="s">
        <v>790</v>
      </c>
      <c r="H23" s="687"/>
      <c r="I23" s="702"/>
      <c r="J23" s="787"/>
      <c r="K23" s="229"/>
      <c r="L23" s="688" t="e">
        <f>F23/Capital!$F$57*100</f>
        <v>#DIV/0!</v>
      </c>
      <c r="M23" s="229"/>
      <c r="N23" s="689"/>
      <c r="O23" s="215"/>
      <c r="P23" s="703"/>
      <c r="R23" s="690"/>
    </row>
    <row r="24" spans="1:18" ht="6" customHeight="1" x14ac:dyDescent="0.2">
      <c r="A24" s="342"/>
      <c r="B24" s="691"/>
      <c r="C24" s="692"/>
      <c r="D24" s="175"/>
      <c r="E24" s="692"/>
      <c r="F24" s="692"/>
      <c r="G24" s="692"/>
      <c r="H24" s="693"/>
      <c r="I24" s="699"/>
      <c r="J24" s="833"/>
      <c r="K24" s="175"/>
      <c r="L24" s="695"/>
      <c r="M24" s="175"/>
      <c r="N24" s="838"/>
      <c r="O24" s="348"/>
      <c r="P24" s="704"/>
      <c r="R24" s="690"/>
    </row>
    <row r="25" spans="1:18" ht="15" customHeight="1" x14ac:dyDescent="0.2">
      <c r="A25" s="215"/>
      <c r="B25" s="398"/>
      <c r="C25" s="399"/>
      <c r="D25" s="229"/>
      <c r="E25" s="399"/>
      <c r="F25" s="399"/>
      <c r="G25" s="717" t="s">
        <v>790</v>
      </c>
      <c r="H25" s="687"/>
      <c r="I25" s="702"/>
      <c r="J25" s="787"/>
      <c r="K25" s="229"/>
      <c r="L25" s="688" t="e">
        <f>F25/Capital!$F$57*100</f>
        <v>#DIV/0!</v>
      </c>
      <c r="M25" s="229"/>
      <c r="N25" s="689"/>
      <c r="O25" s="215"/>
      <c r="P25" s="703"/>
      <c r="R25" s="690"/>
    </row>
    <row r="26" spans="1:18" ht="6" customHeight="1" x14ac:dyDescent="0.2">
      <c r="A26" s="342"/>
      <c r="B26" s="691"/>
      <c r="C26" s="692"/>
      <c r="D26" s="175"/>
      <c r="E26" s="692"/>
      <c r="F26" s="692"/>
      <c r="G26" s="692"/>
      <c r="H26" s="693"/>
      <c r="I26" s="699"/>
      <c r="J26" s="833"/>
      <c r="K26" s="175"/>
      <c r="L26" s="695"/>
      <c r="M26" s="175"/>
      <c r="N26" s="838"/>
      <c r="O26" s="348"/>
      <c r="P26" s="704"/>
      <c r="R26" s="690"/>
    </row>
    <row r="27" spans="1:18" ht="15" customHeight="1" x14ac:dyDescent="0.2">
      <c r="A27" s="215"/>
      <c r="B27" s="398"/>
      <c r="C27" s="399"/>
      <c r="D27" s="229"/>
      <c r="E27" s="399"/>
      <c r="F27" s="399"/>
      <c r="G27" s="717" t="s">
        <v>790</v>
      </c>
      <c r="H27" s="687"/>
      <c r="I27" s="702"/>
      <c r="J27" s="787"/>
      <c r="K27" s="229"/>
      <c r="L27" s="688" t="e">
        <f>F27/Capital!$F$57*100</f>
        <v>#DIV/0!</v>
      </c>
      <c r="M27" s="229"/>
      <c r="N27" s="689"/>
      <c r="O27" s="215"/>
      <c r="P27" s="703"/>
      <c r="R27" s="690"/>
    </row>
    <row r="28" spans="1:18" ht="6" customHeight="1" x14ac:dyDescent="0.2">
      <c r="A28" s="342"/>
      <c r="B28" s="691"/>
      <c r="C28" s="692"/>
      <c r="D28" s="175"/>
      <c r="E28" s="692"/>
      <c r="F28" s="692"/>
      <c r="G28" s="692"/>
      <c r="H28" s="693"/>
      <c r="I28" s="699"/>
      <c r="J28" s="833"/>
      <c r="K28" s="175"/>
      <c r="L28" s="695"/>
      <c r="M28" s="175"/>
      <c r="N28" s="838"/>
      <c r="O28" s="348"/>
      <c r="P28" s="704"/>
      <c r="R28" s="690"/>
    </row>
    <row r="29" spans="1:18" ht="15" customHeight="1" x14ac:dyDescent="0.2">
      <c r="A29" s="215"/>
      <c r="B29" s="398"/>
      <c r="C29" s="399"/>
      <c r="D29" s="229"/>
      <c r="E29" s="399"/>
      <c r="F29" s="399"/>
      <c r="G29" s="717" t="s">
        <v>790</v>
      </c>
      <c r="H29" s="687"/>
      <c r="I29" s="702"/>
      <c r="J29" s="787"/>
      <c r="K29" s="229"/>
      <c r="L29" s="688" t="e">
        <f>F29/Capital!$F$57*100</f>
        <v>#DIV/0!</v>
      </c>
      <c r="M29" s="229"/>
      <c r="N29" s="689"/>
      <c r="O29" s="215"/>
      <c r="P29" s="703"/>
      <c r="R29" s="690"/>
    </row>
    <row r="30" spans="1:18" ht="6" customHeight="1" x14ac:dyDescent="0.2">
      <c r="A30" s="342"/>
      <c r="B30" s="691"/>
      <c r="C30" s="692"/>
      <c r="D30" s="175"/>
      <c r="E30" s="692"/>
      <c r="F30" s="692"/>
      <c r="G30" s="692"/>
      <c r="H30" s="693"/>
      <c r="I30" s="699"/>
      <c r="J30" s="833"/>
      <c r="K30" s="175"/>
      <c r="L30" s="695"/>
      <c r="M30" s="175"/>
      <c r="N30" s="838"/>
      <c r="O30" s="348"/>
      <c r="P30" s="704"/>
      <c r="R30" s="690"/>
    </row>
    <row r="31" spans="1:18" ht="15" customHeight="1" x14ac:dyDescent="0.2">
      <c r="A31" s="215"/>
      <c r="B31" s="398"/>
      <c r="C31" s="399"/>
      <c r="D31" s="229"/>
      <c r="E31" s="399"/>
      <c r="F31" s="399"/>
      <c r="G31" s="717" t="s">
        <v>790</v>
      </c>
      <c r="H31" s="687"/>
      <c r="I31" s="702"/>
      <c r="J31" s="787"/>
      <c r="K31" s="229"/>
      <c r="L31" s="688" t="e">
        <f>F31/Capital!$F$57*100</f>
        <v>#DIV/0!</v>
      </c>
      <c r="M31" s="229"/>
      <c r="N31" s="689"/>
      <c r="O31" s="215"/>
      <c r="P31" s="703"/>
      <c r="R31" s="690"/>
    </row>
    <row r="32" spans="1:18" ht="6" customHeight="1" x14ac:dyDescent="0.2">
      <c r="A32" s="342"/>
      <c r="B32" s="691"/>
      <c r="C32" s="692"/>
      <c r="D32" s="175"/>
      <c r="E32" s="692"/>
      <c r="F32" s="692"/>
      <c r="G32" s="692"/>
      <c r="H32" s="693"/>
      <c r="I32" s="699"/>
      <c r="J32" s="833"/>
      <c r="K32" s="175"/>
      <c r="L32" s="695"/>
      <c r="M32" s="175"/>
      <c r="N32" s="838"/>
      <c r="O32" s="348"/>
      <c r="P32" s="704"/>
      <c r="R32" s="690"/>
    </row>
    <row r="33" spans="1:18" ht="15" customHeight="1" x14ac:dyDescent="0.2">
      <c r="A33" s="215"/>
      <c r="B33" s="398"/>
      <c r="C33" s="399"/>
      <c r="D33" s="229"/>
      <c r="E33" s="399"/>
      <c r="F33" s="399"/>
      <c r="G33" s="717" t="s">
        <v>790</v>
      </c>
      <c r="H33" s="687"/>
      <c r="I33" s="702"/>
      <c r="J33" s="787"/>
      <c r="K33" s="229"/>
      <c r="L33" s="688" t="e">
        <f>F33/Capital!$F$57*100</f>
        <v>#DIV/0!</v>
      </c>
      <c r="M33" s="229"/>
      <c r="N33" s="689"/>
      <c r="O33" s="215"/>
      <c r="P33" s="703"/>
      <c r="R33" s="690"/>
    </row>
    <row r="34" spans="1:18" ht="6" customHeight="1" x14ac:dyDescent="0.2">
      <c r="A34" s="342"/>
      <c r="B34" s="691"/>
      <c r="C34" s="692"/>
      <c r="D34" s="175"/>
      <c r="E34" s="692"/>
      <c r="F34" s="692"/>
      <c r="G34" s="692"/>
      <c r="H34" s="693"/>
      <c r="I34" s="699"/>
      <c r="J34" s="833"/>
      <c r="K34" s="175"/>
      <c r="L34" s="695"/>
      <c r="M34" s="175"/>
      <c r="N34" s="838"/>
      <c r="O34" s="348"/>
      <c r="P34" s="704"/>
      <c r="R34" s="690"/>
    </row>
    <row r="35" spans="1:18" ht="15" customHeight="1" x14ac:dyDescent="0.2">
      <c r="A35" s="215"/>
      <c r="B35" s="398"/>
      <c r="C35" s="399"/>
      <c r="D35" s="229"/>
      <c r="E35" s="399"/>
      <c r="F35" s="399"/>
      <c r="G35" s="717" t="s">
        <v>790</v>
      </c>
      <c r="H35" s="687"/>
      <c r="I35" s="702"/>
      <c r="J35" s="787"/>
      <c r="K35" s="229"/>
      <c r="L35" s="688" t="e">
        <f>F35/Capital!$F$57*100</f>
        <v>#DIV/0!</v>
      </c>
      <c r="M35" s="229"/>
      <c r="N35" s="689"/>
      <c r="O35" s="215"/>
      <c r="P35" s="703"/>
      <c r="R35" s="690"/>
    </row>
    <row r="36" spans="1:18" ht="6" customHeight="1" x14ac:dyDescent="0.2">
      <c r="A36" s="342"/>
      <c r="B36" s="691"/>
      <c r="C36" s="692"/>
      <c r="D36" s="175"/>
      <c r="E36" s="692"/>
      <c r="F36" s="692"/>
      <c r="G36" s="692"/>
      <c r="H36" s="693"/>
      <c r="I36" s="699"/>
      <c r="J36" s="833"/>
      <c r="K36" s="175"/>
      <c r="L36" s="695"/>
      <c r="M36" s="175"/>
      <c r="N36" s="838"/>
      <c r="O36" s="348"/>
      <c r="P36" s="704"/>
      <c r="R36" s="690"/>
    </row>
    <row r="37" spans="1:18" ht="15" customHeight="1" x14ac:dyDescent="0.2">
      <c r="A37" s="215"/>
      <c r="B37" s="398"/>
      <c r="C37" s="399"/>
      <c r="D37" s="229"/>
      <c r="E37" s="399"/>
      <c r="F37" s="399"/>
      <c r="G37" s="717" t="s">
        <v>790</v>
      </c>
      <c r="H37" s="687"/>
      <c r="I37" s="702"/>
      <c r="J37" s="787"/>
      <c r="K37" s="229"/>
      <c r="L37" s="688" t="e">
        <f>F37/Capital!$F$57*100</f>
        <v>#DIV/0!</v>
      </c>
      <c r="M37" s="229"/>
      <c r="N37" s="689"/>
      <c r="O37" s="215"/>
      <c r="P37" s="703"/>
      <c r="R37" s="690"/>
    </row>
    <row r="38" spans="1:18" ht="6" customHeight="1" x14ac:dyDescent="0.2">
      <c r="A38" s="342"/>
      <c r="B38" s="691"/>
      <c r="C38" s="692"/>
      <c r="D38" s="175"/>
      <c r="E38" s="692"/>
      <c r="F38" s="692"/>
      <c r="G38" s="692"/>
      <c r="H38" s="693"/>
      <c r="I38" s="699"/>
      <c r="J38" s="833"/>
      <c r="K38" s="175"/>
      <c r="L38" s="695"/>
      <c r="M38" s="175"/>
      <c r="N38" s="838"/>
      <c r="O38" s="348"/>
      <c r="P38" s="704"/>
      <c r="R38" s="690"/>
    </row>
    <row r="39" spans="1:18" ht="15" customHeight="1" x14ac:dyDescent="0.2">
      <c r="A39" s="215"/>
      <c r="B39" s="398"/>
      <c r="C39" s="399"/>
      <c r="D39" s="229"/>
      <c r="E39" s="399"/>
      <c r="F39" s="399"/>
      <c r="G39" s="717" t="s">
        <v>790</v>
      </c>
      <c r="H39" s="687"/>
      <c r="I39" s="702"/>
      <c r="J39" s="787"/>
      <c r="K39" s="229"/>
      <c r="L39" s="688" t="e">
        <f>F39/Capital!$F$57*100</f>
        <v>#DIV/0!</v>
      </c>
      <c r="M39" s="229"/>
      <c r="N39" s="689"/>
      <c r="O39" s="215"/>
      <c r="P39" s="703"/>
      <c r="R39" s="690"/>
    </row>
    <row r="40" spans="1:18" ht="6" customHeight="1" x14ac:dyDescent="0.2">
      <c r="A40" s="342"/>
      <c r="B40" s="691"/>
      <c r="C40" s="692"/>
      <c r="D40" s="175"/>
      <c r="E40" s="692"/>
      <c r="F40" s="692"/>
      <c r="G40" s="692"/>
      <c r="H40" s="693"/>
      <c r="I40" s="699"/>
      <c r="J40" s="833"/>
      <c r="K40" s="175"/>
      <c r="L40" s="695"/>
      <c r="M40" s="175"/>
      <c r="N40" s="838"/>
      <c r="O40" s="348"/>
      <c r="P40" s="704"/>
      <c r="R40" s="690"/>
    </row>
    <row r="41" spans="1:18" ht="15" customHeight="1" x14ac:dyDescent="0.2">
      <c r="A41" s="215"/>
      <c r="B41" s="398"/>
      <c r="C41" s="399"/>
      <c r="D41" s="229"/>
      <c r="E41" s="399"/>
      <c r="F41" s="399"/>
      <c r="G41" s="717" t="s">
        <v>790</v>
      </c>
      <c r="H41" s="687"/>
      <c r="I41" s="702"/>
      <c r="J41" s="787"/>
      <c r="K41" s="229"/>
      <c r="L41" s="688" t="e">
        <f>F41/Capital!$F$57*100</f>
        <v>#DIV/0!</v>
      </c>
      <c r="M41" s="229"/>
      <c r="N41" s="689"/>
      <c r="O41" s="215"/>
      <c r="P41" s="703"/>
      <c r="R41" s="690"/>
    </row>
    <row r="42" spans="1:18" ht="6" customHeight="1" x14ac:dyDescent="0.2">
      <c r="A42" s="342"/>
      <c r="B42" s="691"/>
      <c r="C42" s="692"/>
      <c r="D42" s="175"/>
      <c r="E42" s="692"/>
      <c r="F42" s="692"/>
      <c r="G42" s="692"/>
      <c r="H42" s="693"/>
      <c r="I42" s="699"/>
      <c r="J42" s="833"/>
      <c r="K42" s="175"/>
      <c r="L42" s="695"/>
      <c r="M42" s="175"/>
      <c r="N42" s="838"/>
      <c r="O42" s="348"/>
      <c r="P42" s="704"/>
      <c r="R42" s="690"/>
    </row>
    <row r="43" spans="1:18" ht="15" customHeight="1" x14ac:dyDescent="0.2">
      <c r="A43" s="215"/>
      <c r="B43" s="398"/>
      <c r="C43" s="399"/>
      <c r="D43" s="229"/>
      <c r="E43" s="399"/>
      <c r="F43" s="399"/>
      <c r="G43" s="717" t="s">
        <v>790</v>
      </c>
      <c r="H43" s="687"/>
      <c r="I43" s="702"/>
      <c r="J43" s="787"/>
      <c r="K43" s="229"/>
      <c r="L43" s="688" t="e">
        <f>F43/Capital!$F$57*100</f>
        <v>#DIV/0!</v>
      </c>
      <c r="M43" s="229"/>
      <c r="N43" s="689"/>
      <c r="O43" s="215"/>
      <c r="P43" s="703"/>
      <c r="R43" s="690"/>
    </row>
    <row r="44" spans="1:18" ht="6" customHeight="1" x14ac:dyDescent="0.2">
      <c r="A44" s="342"/>
      <c r="B44" s="691"/>
      <c r="C44" s="692"/>
      <c r="D44" s="175"/>
      <c r="E44" s="692"/>
      <c r="F44" s="692"/>
      <c r="G44" s="692"/>
      <c r="H44" s="693"/>
      <c r="I44" s="699"/>
      <c r="J44" s="833"/>
      <c r="K44" s="175"/>
      <c r="L44" s="695"/>
      <c r="M44" s="175"/>
      <c r="N44" s="838"/>
      <c r="O44" s="348"/>
      <c r="P44" s="704"/>
      <c r="R44" s="690"/>
    </row>
    <row r="45" spans="1:18" ht="15" customHeight="1" x14ac:dyDescent="0.2">
      <c r="A45" s="215"/>
      <c r="B45" s="398"/>
      <c r="C45" s="399"/>
      <c r="D45" s="229"/>
      <c r="E45" s="399"/>
      <c r="F45" s="399"/>
      <c r="G45" s="717" t="s">
        <v>790</v>
      </c>
      <c r="H45" s="687"/>
      <c r="I45" s="702"/>
      <c r="J45" s="787"/>
      <c r="K45" s="229"/>
      <c r="L45" s="688" t="e">
        <f>F45/Capital!$F$57*100</f>
        <v>#DIV/0!</v>
      </c>
      <c r="M45" s="229"/>
      <c r="N45" s="689"/>
      <c r="O45" s="215"/>
      <c r="P45" s="703"/>
      <c r="R45" s="690"/>
    </row>
    <row r="46" spans="1:18" ht="6" customHeight="1" x14ac:dyDescent="0.2">
      <c r="A46" s="342"/>
      <c r="B46" s="691"/>
      <c r="C46" s="692"/>
      <c r="D46" s="175"/>
      <c r="E46" s="692"/>
      <c r="F46" s="692"/>
      <c r="G46" s="692"/>
      <c r="H46" s="693"/>
      <c r="I46" s="699"/>
      <c r="J46" s="833"/>
      <c r="K46" s="175"/>
      <c r="L46" s="695"/>
      <c r="M46" s="175"/>
      <c r="N46" s="838"/>
      <c r="O46" s="348"/>
      <c r="P46" s="704"/>
      <c r="R46" s="690"/>
    </row>
    <row r="47" spans="1:18" ht="15" customHeight="1" x14ac:dyDescent="0.2">
      <c r="A47" s="215"/>
      <c r="B47" s="398"/>
      <c r="C47" s="399"/>
      <c r="D47" s="229"/>
      <c r="E47" s="399"/>
      <c r="F47" s="399"/>
      <c r="G47" s="717" t="s">
        <v>790</v>
      </c>
      <c r="H47" s="687"/>
      <c r="I47" s="702"/>
      <c r="J47" s="787"/>
      <c r="K47" s="229"/>
      <c r="L47" s="688" t="e">
        <f>F47/Capital!$F$57*100</f>
        <v>#DIV/0!</v>
      </c>
      <c r="M47" s="229"/>
      <c r="N47" s="689"/>
      <c r="O47" s="215"/>
      <c r="P47" s="703"/>
      <c r="R47" s="690"/>
    </row>
    <row r="48" spans="1:18" ht="6" customHeight="1" x14ac:dyDescent="0.2">
      <c r="A48" s="342"/>
      <c r="B48" s="691"/>
      <c r="C48" s="692"/>
      <c r="D48" s="175"/>
      <c r="E48" s="692"/>
      <c r="F48" s="692"/>
      <c r="G48" s="692"/>
      <c r="H48" s="693"/>
      <c r="I48" s="699"/>
      <c r="J48" s="833"/>
      <c r="K48" s="175"/>
      <c r="L48" s="695"/>
      <c r="M48" s="175"/>
      <c r="N48" s="838"/>
      <c r="O48" s="348"/>
      <c r="P48" s="704"/>
      <c r="R48" s="690"/>
    </row>
    <row r="49" spans="1:18" ht="15" customHeight="1" x14ac:dyDescent="0.2">
      <c r="A49" s="215"/>
      <c r="B49" s="398"/>
      <c r="C49" s="399"/>
      <c r="D49" s="229"/>
      <c r="E49" s="399"/>
      <c r="F49" s="399"/>
      <c r="G49" s="717" t="s">
        <v>790</v>
      </c>
      <c r="H49" s="687"/>
      <c r="I49" s="702"/>
      <c r="J49" s="787"/>
      <c r="K49" s="229"/>
      <c r="L49" s="688" t="e">
        <f>F49/Capital!$F$57*100</f>
        <v>#DIV/0!</v>
      </c>
      <c r="M49" s="229"/>
      <c r="N49" s="689"/>
      <c r="O49" s="215"/>
      <c r="P49" s="703"/>
      <c r="R49" s="690"/>
    </row>
    <row r="50" spans="1:18" ht="6" customHeight="1" x14ac:dyDescent="0.2">
      <c r="A50" s="342"/>
      <c r="B50" s="691"/>
      <c r="C50" s="692"/>
      <c r="D50" s="175"/>
      <c r="E50" s="692"/>
      <c r="F50" s="692"/>
      <c r="G50" s="692"/>
      <c r="H50" s="693"/>
      <c r="I50" s="699"/>
      <c r="J50" s="833"/>
      <c r="K50" s="175"/>
      <c r="L50" s="695"/>
      <c r="M50" s="175"/>
      <c r="N50" s="838"/>
      <c r="O50" s="348"/>
      <c r="P50" s="704"/>
      <c r="R50" s="690"/>
    </row>
    <row r="51" spans="1:18" ht="15" customHeight="1" x14ac:dyDescent="0.2">
      <c r="A51" s="215"/>
      <c r="B51" s="398"/>
      <c r="C51" s="399"/>
      <c r="D51" s="229"/>
      <c r="E51" s="399"/>
      <c r="F51" s="399"/>
      <c r="G51" s="717" t="s">
        <v>790</v>
      </c>
      <c r="H51" s="687"/>
      <c r="I51" s="702"/>
      <c r="J51" s="787"/>
      <c r="K51" s="229"/>
      <c r="L51" s="688" t="e">
        <f>F51/Capital!$F$57*100</f>
        <v>#DIV/0!</v>
      </c>
      <c r="M51" s="229"/>
      <c r="N51" s="689"/>
      <c r="O51" s="215"/>
      <c r="P51" s="703"/>
      <c r="R51" s="690"/>
    </row>
    <row r="52" spans="1:18" ht="6" customHeight="1" x14ac:dyDescent="0.2">
      <c r="A52" s="342"/>
      <c r="B52" s="691"/>
      <c r="C52" s="692"/>
      <c r="D52" s="175"/>
      <c r="E52" s="692"/>
      <c r="F52" s="692"/>
      <c r="G52" s="692"/>
      <c r="H52" s="693"/>
      <c r="I52" s="699"/>
      <c r="J52" s="833"/>
      <c r="K52" s="175"/>
      <c r="L52" s="695"/>
      <c r="M52" s="175"/>
      <c r="N52" s="838"/>
      <c r="O52" s="348"/>
      <c r="P52" s="704"/>
      <c r="R52" s="690"/>
    </row>
    <row r="53" spans="1:18" ht="15" customHeight="1" x14ac:dyDescent="0.2">
      <c r="A53" s="215"/>
      <c r="B53" s="398"/>
      <c r="C53" s="399"/>
      <c r="D53" s="229"/>
      <c r="E53" s="399"/>
      <c r="F53" s="399"/>
      <c r="G53" s="717" t="s">
        <v>790</v>
      </c>
      <c r="H53" s="687"/>
      <c r="I53" s="702"/>
      <c r="J53" s="787"/>
      <c r="K53" s="229"/>
      <c r="L53" s="688" t="e">
        <f>F53/Capital!$F$57*100</f>
        <v>#DIV/0!</v>
      </c>
      <c r="M53" s="229"/>
      <c r="N53" s="689"/>
      <c r="O53" s="215"/>
      <c r="P53" s="703"/>
      <c r="R53" s="690"/>
    </row>
    <row r="54" spans="1:18" ht="6" customHeight="1" x14ac:dyDescent="0.2">
      <c r="A54" s="342"/>
      <c r="B54" s="691"/>
      <c r="C54" s="692"/>
      <c r="D54" s="175"/>
      <c r="E54" s="692"/>
      <c r="F54" s="692"/>
      <c r="G54" s="692"/>
      <c r="H54" s="693"/>
      <c r="I54" s="699"/>
      <c r="J54" s="833"/>
      <c r="K54" s="175"/>
      <c r="L54" s="695"/>
      <c r="M54" s="175"/>
      <c r="N54" s="838"/>
      <c r="O54" s="348"/>
      <c r="P54" s="704"/>
      <c r="R54" s="690"/>
    </row>
    <row r="55" spans="1:18" ht="15" customHeight="1" x14ac:dyDescent="0.2">
      <c r="A55" s="215"/>
      <c r="B55" s="398"/>
      <c r="C55" s="399"/>
      <c r="D55" s="229"/>
      <c r="E55" s="399"/>
      <c r="F55" s="399"/>
      <c r="G55" s="717" t="s">
        <v>790</v>
      </c>
      <c r="H55" s="687"/>
      <c r="I55" s="702"/>
      <c r="J55" s="787"/>
      <c r="K55" s="229"/>
      <c r="L55" s="688" t="e">
        <f>F55/Capital!$F$57*100</f>
        <v>#DIV/0!</v>
      </c>
      <c r="M55" s="229"/>
      <c r="N55" s="689"/>
      <c r="O55" s="215"/>
      <c r="P55" s="703"/>
      <c r="R55" s="690"/>
    </row>
    <row r="56" spans="1:18" ht="6" customHeight="1" x14ac:dyDescent="0.2">
      <c r="A56" s="342"/>
      <c r="B56" s="691"/>
      <c r="C56" s="692"/>
      <c r="D56" s="175"/>
      <c r="E56" s="692"/>
      <c r="F56" s="692"/>
      <c r="G56" s="692"/>
      <c r="H56" s="693"/>
      <c r="I56" s="699"/>
      <c r="J56" s="833"/>
      <c r="K56" s="175"/>
      <c r="L56" s="695"/>
      <c r="M56" s="175"/>
      <c r="N56" s="838"/>
      <c r="O56" s="348"/>
      <c r="P56" s="704"/>
      <c r="R56" s="690"/>
    </row>
    <row r="57" spans="1:18" ht="15" customHeight="1" x14ac:dyDescent="0.2">
      <c r="A57" s="215"/>
      <c r="B57" s="398"/>
      <c r="C57" s="399"/>
      <c r="D57" s="229"/>
      <c r="E57" s="399"/>
      <c r="F57" s="399"/>
      <c r="G57" s="717" t="s">
        <v>790</v>
      </c>
      <c r="H57" s="687"/>
      <c r="I57" s="702"/>
      <c r="J57" s="787"/>
      <c r="K57" s="229"/>
      <c r="L57" s="688" t="e">
        <f>F57/Capital!$F$57*100</f>
        <v>#DIV/0!</v>
      </c>
      <c r="M57" s="229"/>
      <c r="N57" s="689"/>
      <c r="O57" s="215"/>
      <c r="P57" s="703"/>
      <c r="R57" s="690"/>
    </row>
    <row r="58" spans="1:18" ht="6" customHeight="1" x14ac:dyDescent="0.2">
      <c r="A58" s="342"/>
      <c r="B58" s="691"/>
      <c r="C58" s="692"/>
      <c r="D58" s="175"/>
      <c r="E58" s="692"/>
      <c r="F58" s="692"/>
      <c r="G58" s="692"/>
      <c r="H58" s="693"/>
      <c r="I58" s="699"/>
      <c r="J58" s="833"/>
      <c r="K58" s="175"/>
      <c r="L58" s="695"/>
      <c r="M58" s="175"/>
      <c r="N58" s="838"/>
      <c r="O58" s="348"/>
      <c r="P58" s="704"/>
      <c r="R58" s="690"/>
    </row>
    <row r="59" spans="1:18" ht="15" customHeight="1" x14ac:dyDescent="0.2">
      <c r="A59" s="215"/>
      <c r="B59" s="398"/>
      <c r="C59" s="399"/>
      <c r="D59" s="229"/>
      <c r="E59" s="399"/>
      <c r="F59" s="399"/>
      <c r="G59" s="717" t="s">
        <v>790</v>
      </c>
      <c r="H59" s="687"/>
      <c r="I59" s="702"/>
      <c r="J59" s="787"/>
      <c r="K59" s="229"/>
      <c r="L59" s="688" t="e">
        <f>F59/Capital!$F$57*100</f>
        <v>#DIV/0!</v>
      </c>
      <c r="M59" s="229"/>
      <c r="N59" s="689"/>
      <c r="O59" s="215"/>
      <c r="P59" s="703"/>
      <c r="R59" s="690"/>
    </row>
    <row r="60" spans="1:18" ht="16.5" customHeight="1" x14ac:dyDescent="0.2">
      <c r="A60" s="342"/>
      <c r="B60" s="843"/>
      <c r="C60" s="175"/>
      <c r="D60" s="175"/>
      <c r="E60" s="175"/>
      <c r="F60" s="175"/>
      <c r="G60" s="175"/>
      <c r="H60" s="694"/>
      <c r="I60" s="699"/>
      <c r="J60" s="833"/>
      <c r="K60" s="175"/>
      <c r="L60" s="696"/>
      <c r="M60" s="175"/>
      <c r="N60" s="832"/>
      <c r="O60" s="348"/>
      <c r="P60" s="844"/>
      <c r="R60" s="690"/>
    </row>
    <row r="61" spans="1:18" ht="15" customHeight="1" x14ac:dyDescent="0.2">
      <c r="A61" s="215"/>
      <c r="B61" s="330">
        <v>1</v>
      </c>
      <c r="C61" s="331">
        <v>2</v>
      </c>
      <c r="D61" s="332"/>
      <c r="E61" s="331">
        <v>3</v>
      </c>
      <c r="F61" s="331">
        <v>4</v>
      </c>
      <c r="G61" s="331">
        <v>5</v>
      </c>
      <c r="H61" s="331">
        <v>6</v>
      </c>
      <c r="I61" s="701"/>
      <c r="J61" s="828">
        <v>7</v>
      </c>
      <c r="K61" s="332"/>
      <c r="L61" s="331">
        <v>8</v>
      </c>
      <c r="M61" s="332"/>
      <c r="N61" s="828">
        <v>9</v>
      </c>
      <c r="O61" s="246"/>
      <c r="P61" s="331">
        <v>10</v>
      </c>
      <c r="R61" s="690"/>
    </row>
    <row r="62" spans="1:18" ht="15" customHeight="1" x14ac:dyDescent="0.2">
      <c r="A62" s="215"/>
      <c r="B62" s="332" t="s">
        <v>768</v>
      </c>
      <c r="C62" s="332" t="s">
        <v>769</v>
      </c>
      <c r="D62" s="332"/>
      <c r="E62" s="332" t="s">
        <v>449</v>
      </c>
      <c r="F62" s="332" t="s">
        <v>770</v>
      </c>
      <c r="G62" s="686" t="s">
        <v>771</v>
      </c>
      <c r="H62" s="332" t="s">
        <v>312</v>
      </c>
      <c r="I62" s="701"/>
      <c r="J62" s="829" t="s">
        <v>772</v>
      </c>
      <c r="K62" s="332"/>
      <c r="L62" s="332" t="s">
        <v>773</v>
      </c>
      <c r="M62" s="332"/>
      <c r="N62" s="829" t="s">
        <v>451</v>
      </c>
      <c r="O62" s="246"/>
      <c r="P62" s="332" t="s">
        <v>781</v>
      </c>
      <c r="R62" s="690"/>
    </row>
    <row r="63" spans="1:18" ht="15" customHeight="1" x14ac:dyDescent="0.2">
      <c r="A63" s="215"/>
      <c r="B63" s="333"/>
      <c r="C63" s="332" t="s">
        <v>774</v>
      </c>
      <c r="D63" s="332"/>
      <c r="E63" s="332" t="s">
        <v>455</v>
      </c>
      <c r="F63" s="332" t="s">
        <v>311</v>
      </c>
      <c r="G63" s="332" t="s">
        <v>775</v>
      </c>
      <c r="H63" s="332" t="s">
        <v>456</v>
      </c>
      <c r="I63" s="701"/>
      <c r="J63" s="829" t="s">
        <v>461</v>
      </c>
      <c r="K63" s="332"/>
      <c r="L63" s="332" t="s">
        <v>457</v>
      </c>
      <c r="M63" s="332"/>
      <c r="N63" s="829" t="s">
        <v>458</v>
      </c>
      <c r="O63" s="246"/>
      <c r="P63" s="332" t="s">
        <v>782</v>
      </c>
      <c r="R63" s="690"/>
    </row>
    <row r="64" spans="1:18" ht="15" customHeight="1" x14ac:dyDescent="0.2">
      <c r="A64" s="215"/>
      <c r="B64" s="333"/>
      <c r="C64" s="684"/>
      <c r="D64" s="332"/>
      <c r="E64" s="332" t="s">
        <v>773</v>
      </c>
      <c r="F64" s="332"/>
      <c r="G64" s="332" t="s">
        <v>311</v>
      </c>
      <c r="H64" s="332" t="s">
        <v>460</v>
      </c>
      <c r="I64" s="701"/>
      <c r="J64" s="829" t="s">
        <v>776</v>
      </c>
      <c r="K64" s="332"/>
      <c r="L64" s="332" t="s">
        <v>463</v>
      </c>
      <c r="M64" s="332"/>
      <c r="N64" s="829" t="s">
        <v>464</v>
      </c>
      <c r="O64" s="246"/>
      <c r="P64" s="332"/>
      <c r="R64" s="690"/>
    </row>
    <row r="65" spans="1:18" ht="15" customHeight="1" x14ac:dyDescent="0.2">
      <c r="A65" s="215"/>
      <c r="B65" s="334"/>
      <c r="C65" s="332" t="s">
        <v>777</v>
      </c>
      <c r="D65" s="332"/>
      <c r="E65" s="332" t="s">
        <v>867</v>
      </c>
      <c r="F65" s="332"/>
      <c r="G65" s="332"/>
      <c r="H65" s="332" t="s">
        <v>467</v>
      </c>
      <c r="I65" s="701"/>
      <c r="J65" s="829"/>
      <c r="K65" s="332"/>
      <c r="L65" s="332" t="s">
        <v>454</v>
      </c>
      <c r="M65" s="332"/>
      <c r="N65" s="829" t="s">
        <v>469</v>
      </c>
      <c r="O65" s="246"/>
      <c r="P65" s="332" t="s">
        <v>783</v>
      </c>
      <c r="R65" s="690"/>
    </row>
    <row r="66" spans="1:18" ht="15" customHeight="1" x14ac:dyDescent="0.2">
      <c r="A66" s="215"/>
      <c r="B66" s="334"/>
      <c r="C66" s="332" t="s">
        <v>778</v>
      </c>
      <c r="D66" s="333"/>
      <c r="E66" s="332" t="s">
        <v>868</v>
      </c>
      <c r="F66" s="332"/>
      <c r="G66" s="332" t="s">
        <v>779</v>
      </c>
      <c r="H66" s="332" t="s">
        <v>471</v>
      </c>
      <c r="I66" s="701"/>
      <c r="J66" s="829"/>
      <c r="K66" s="333"/>
      <c r="L66" s="332" t="s">
        <v>473</v>
      </c>
      <c r="M66" s="333"/>
      <c r="N66" s="829"/>
      <c r="O66" s="246"/>
      <c r="P66" s="332"/>
      <c r="R66" s="690"/>
    </row>
    <row r="67" spans="1:18" ht="15" customHeight="1" x14ac:dyDescent="0.2">
      <c r="A67" s="215"/>
      <c r="B67" s="335"/>
      <c r="C67" s="336"/>
      <c r="D67" s="332"/>
      <c r="E67" s="337"/>
      <c r="F67" s="337"/>
      <c r="G67" s="336" t="s">
        <v>780</v>
      </c>
      <c r="H67" s="336" t="s">
        <v>474</v>
      </c>
      <c r="I67" s="701"/>
      <c r="J67" s="830"/>
      <c r="K67" s="332"/>
      <c r="L67" s="336" t="s">
        <v>874</v>
      </c>
      <c r="M67" s="332"/>
      <c r="N67" s="836"/>
      <c r="O67" s="246"/>
      <c r="P67" s="337"/>
      <c r="R67" s="690"/>
    </row>
    <row r="68" spans="1:18" ht="15" customHeight="1" x14ac:dyDescent="0.2">
      <c r="A68" s="215"/>
      <c r="B68" s="246"/>
      <c r="C68" s="713"/>
      <c r="D68" s="713"/>
      <c r="E68" s="714"/>
      <c r="F68" s="714"/>
      <c r="G68" s="713"/>
      <c r="H68" s="713"/>
      <c r="I68" s="842"/>
      <c r="J68" s="831"/>
      <c r="K68" s="713"/>
      <c r="L68" s="713"/>
      <c r="M68" s="713"/>
      <c r="N68" s="837"/>
      <c r="O68" s="246"/>
      <c r="P68" s="714"/>
      <c r="R68" s="690"/>
    </row>
    <row r="69" spans="1:18" ht="28.5" customHeight="1" x14ac:dyDescent="0.2">
      <c r="A69" s="342"/>
      <c r="B69" s="712" t="s">
        <v>789</v>
      </c>
      <c r="C69" s="175"/>
      <c r="D69" s="175"/>
      <c r="E69" s="175"/>
      <c r="F69" s="175"/>
      <c r="G69" s="175"/>
      <c r="H69" s="694"/>
      <c r="I69" s="175"/>
      <c r="J69" s="832"/>
      <c r="K69" s="175"/>
      <c r="L69" s="694"/>
      <c r="M69" s="694"/>
      <c r="N69" s="833"/>
      <c r="O69" s="348"/>
      <c r="P69" s="246"/>
    </row>
    <row r="70" spans="1:18" ht="15" customHeight="1" x14ac:dyDescent="0.2">
      <c r="A70" s="215"/>
      <c r="B70" s="398"/>
      <c r="C70" s="399"/>
      <c r="D70" s="229"/>
      <c r="E70" s="399"/>
      <c r="F70" s="399"/>
      <c r="G70" s="399"/>
      <c r="H70" s="687"/>
      <c r="I70" s="229"/>
      <c r="J70" s="787"/>
      <c r="K70" s="229"/>
      <c r="L70" s="688" t="e">
        <f>G70/Capital!$F$57*100</f>
        <v>#DIV/0!</v>
      </c>
      <c r="M70" s="706"/>
      <c r="N70" s="689"/>
      <c r="O70" s="215"/>
      <c r="P70" s="703"/>
    </row>
    <row r="71" spans="1:18" ht="6" customHeight="1" x14ac:dyDescent="0.2">
      <c r="A71" s="342"/>
      <c r="B71" s="691"/>
      <c r="C71" s="692"/>
      <c r="D71" s="175"/>
      <c r="E71" s="692"/>
      <c r="F71" s="692"/>
      <c r="G71" s="692"/>
      <c r="H71" s="693"/>
      <c r="I71" s="175"/>
      <c r="J71" s="832"/>
      <c r="K71" s="175"/>
      <c r="L71" s="707"/>
      <c r="M71" s="708"/>
      <c r="N71" s="838"/>
      <c r="O71" s="348"/>
      <c r="P71" s="704"/>
    </row>
    <row r="72" spans="1:18" ht="15" customHeight="1" x14ac:dyDescent="0.2">
      <c r="A72" s="215"/>
      <c r="B72" s="398"/>
      <c r="C72" s="399"/>
      <c r="D72" s="229"/>
      <c r="E72" s="399"/>
      <c r="F72" s="399"/>
      <c r="G72" s="399"/>
      <c r="H72" s="687"/>
      <c r="I72" s="229"/>
      <c r="J72" s="787"/>
      <c r="K72" s="229"/>
      <c r="L72" s="688" t="e">
        <f>G72/Capital!$F$57*100</f>
        <v>#DIV/0!</v>
      </c>
      <c r="M72" s="706"/>
      <c r="N72" s="689"/>
      <c r="O72" s="215"/>
      <c r="P72" s="703"/>
    </row>
    <row r="73" spans="1:18" ht="6" customHeight="1" x14ac:dyDescent="0.2">
      <c r="A73" s="342"/>
      <c r="B73" s="691"/>
      <c r="C73" s="692"/>
      <c r="D73" s="175"/>
      <c r="E73" s="692"/>
      <c r="F73" s="692"/>
      <c r="G73" s="692"/>
      <c r="H73" s="693"/>
      <c r="I73" s="175"/>
      <c r="J73" s="832"/>
      <c r="K73" s="175"/>
      <c r="L73" s="707"/>
      <c r="M73" s="708"/>
      <c r="N73" s="838"/>
      <c r="O73" s="348"/>
      <c r="P73" s="704"/>
    </row>
    <row r="74" spans="1:18" ht="15" customHeight="1" x14ac:dyDescent="0.2">
      <c r="A74" s="215"/>
      <c r="B74" s="398"/>
      <c r="C74" s="399"/>
      <c r="D74" s="229"/>
      <c r="E74" s="399"/>
      <c r="F74" s="399"/>
      <c r="G74" s="399"/>
      <c r="H74" s="687"/>
      <c r="I74" s="229"/>
      <c r="J74" s="787"/>
      <c r="K74" s="229"/>
      <c r="L74" s="688" t="e">
        <f>G74/Capital!$F$57*100</f>
        <v>#DIV/0!</v>
      </c>
      <c r="M74" s="706"/>
      <c r="N74" s="689"/>
      <c r="O74" s="215"/>
      <c r="P74" s="703"/>
    </row>
    <row r="75" spans="1:18" ht="6" customHeight="1" x14ac:dyDescent="0.2">
      <c r="A75" s="342"/>
      <c r="B75" s="691"/>
      <c r="C75" s="692"/>
      <c r="D75" s="175"/>
      <c r="E75" s="692"/>
      <c r="F75" s="692"/>
      <c r="G75" s="692"/>
      <c r="H75" s="693"/>
      <c r="I75" s="175"/>
      <c r="J75" s="832"/>
      <c r="K75" s="175"/>
      <c r="L75" s="707"/>
      <c r="M75" s="708"/>
      <c r="N75" s="838"/>
      <c r="O75" s="348"/>
      <c r="P75" s="704"/>
    </row>
    <row r="76" spans="1:18" ht="15" customHeight="1" x14ac:dyDescent="0.2">
      <c r="A76" s="215"/>
      <c r="B76" s="398"/>
      <c r="C76" s="399"/>
      <c r="D76" s="229"/>
      <c r="E76" s="399"/>
      <c r="F76" s="399"/>
      <c r="G76" s="399"/>
      <c r="H76" s="687"/>
      <c r="I76" s="229"/>
      <c r="J76" s="787"/>
      <c r="K76" s="229"/>
      <c r="L76" s="688" t="e">
        <f>G76/Capital!$F$57*100</f>
        <v>#DIV/0!</v>
      </c>
      <c r="M76" s="706"/>
      <c r="N76" s="689"/>
      <c r="O76" s="215"/>
      <c r="P76" s="703"/>
    </row>
    <row r="77" spans="1:18" ht="6" customHeight="1" x14ac:dyDescent="0.2">
      <c r="A77" s="342"/>
      <c r="B77" s="691"/>
      <c r="C77" s="692"/>
      <c r="D77" s="175"/>
      <c r="E77" s="692"/>
      <c r="F77" s="692"/>
      <c r="G77" s="692"/>
      <c r="H77" s="693"/>
      <c r="I77" s="175"/>
      <c r="J77" s="832"/>
      <c r="K77" s="175"/>
      <c r="L77" s="707"/>
      <c r="M77" s="708"/>
      <c r="N77" s="838"/>
      <c r="O77" s="348"/>
      <c r="P77" s="704"/>
    </row>
    <row r="78" spans="1:18" ht="15" customHeight="1" x14ac:dyDescent="0.2">
      <c r="A78" s="215"/>
      <c r="B78" s="398"/>
      <c r="C78" s="399"/>
      <c r="D78" s="229"/>
      <c r="E78" s="399"/>
      <c r="F78" s="399"/>
      <c r="G78" s="399"/>
      <c r="H78" s="687"/>
      <c r="I78" s="229"/>
      <c r="J78" s="787"/>
      <c r="K78" s="229"/>
      <c r="L78" s="688" t="e">
        <f>G78/Capital!$F$57*100</f>
        <v>#DIV/0!</v>
      </c>
      <c r="M78" s="706"/>
      <c r="N78" s="689"/>
      <c r="O78" s="215"/>
      <c r="P78" s="703"/>
    </row>
    <row r="79" spans="1:18" ht="6" customHeight="1" x14ac:dyDescent="0.2">
      <c r="A79" s="342"/>
      <c r="B79" s="691"/>
      <c r="C79" s="692"/>
      <c r="D79" s="175"/>
      <c r="E79" s="692"/>
      <c r="F79" s="692"/>
      <c r="G79" s="692"/>
      <c r="H79" s="693"/>
      <c r="I79" s="175"/>
      <c r="J79" s="832"/>
      <c r="K79" s="175"/>
      <c r="L79" s="707"/>
      <c r="M79" s="708"/>
      <c r="N79" s="838"/>
      <c r="O79" s="348"/>
      <c r="P79" s="704"/>
    </row>
    <row r="80" spans="1:18" ht="15" customHeight="1" x14ac:dyDescent="0.2">
      <c r="A80" s="215"/>
      <c r="B80" s="398"/>
      <c r="C80" s="399"/>
      <c r="D80" s="229"/>
      <c r="E80" s="399"/>
      <c r="F80" s="399"/>
      <c r="G80" s="399"/>
      <c r="H80" s="687"/>
      <c r="I80" s="229"/>
      <c r="J80" s="787"/>
      <c r="K80" s="229"/>
      <c r="L80" s="688" t="e">
        <f>G80/Capital!$F$57*100</f>
        <v>#DIV/0!</v>
      </c>
      <c r="M80" s="706"/>
      <c r="N80" s="689"/>
      <c r="O80" s="215"/>
      <c r="P80" s="703"/>
    </row>
    <row r="81" spans="1:16" ht="6" customHeight="1" x14ac:dyDescent="0.2">
      <c r="A81" s="342"/>
      <c r="B81" s="691"/>
      <c r="C81" s="692"/>
      <c r="D81" s="175"/>
      <c r="E81" s="692"/>
      <c r="F81" s="692"/>
      <c r="G81" s="692"/>
      <c r="H81" s="693"/>
      <c r="I81" s="175"/>
      <c r="J81" s="832"/>
      <c r="K81" s="175"/>
      <c r="L81" s="707"/>
      <c r="M81" s="708"/>
      <c r="N81" s="838"/>
      <c r="O81" s="348"/>
      <c r="P81" s="704"/>
    </row>
    <row r="82" spans="1:16" ht="15" customHeight="1" x14ac:dyDescent="0.2">
      <c r="A82" s="215"/>
      <c r="B82" s="398"/>
      <c r="C82" s="399"/>
      <c r="D82" s="229"/>
      <c r="E82" s="399"/>
      <c r="F82" s="399"/>
      <c r="G82" s="399"/>
      <c r="H82" s="687"/>
      <c r="I82" s="229"/>
      <c r="J82" s="787"/>
      <c r="K82" s="229"/>
      <c r="L82" s="688" t="e">
        <f>G82/Capital!$F$57*100</f>
        <v>#DIV/0!</v>
      </c>
      <c r="M82" s="706"/>
      <c r="N82" s="689"/>
      <c r="O82" s="215"/>
      <c r="P82" s="703"/>
    </row>
    <row r="83" spans="1:16" ht="6" customHeight="1" x14ac:dyDescent="0.2">
      <c r="A83" s="342"/>
      <c r="B83" s="691"/>
      <c r="C83" s="692"/>
      <c r="D83" s="175"/>
      <c r="E83" s="692"/>
      <c r="F83" s="692"/>
      <c r="G83" s="692"/>
      <c r="H83" s="693"/>
      <c r="I83" s="175"/>
      <c r="J83" s="832"/>
      <c r="K83" s="175"/>
      <c r="L83" s="707"/>
      <c r="M83" s="708"/>
      <c r="N83" s="838"/>
      <c r="O83" s="348"/>
      <c r="P83" s="704"/>
    </row>
    <row r="84" spans="1:16" ht="15" customHeight="1" x14ac:dyDescent="0.2">
      <c r="A84" s="215"/>
      <c r="B84" s="398"/>
      <c r="C84" s="399"/>
      <c r="D84" s="229"/>
      <c r="E84" s="399"/>
      <c r="F84" s="399"/>
      <c r="G84" s="399"/>
      <c r="H84" s="687"/>
      <c r="I84" s="229"/>
      <c r="J84" s="787"/>
      <c r="K84" s="229"/>
      <c r="L84" s="688" t="e">
        <f>G84/Capital!$F$57*100</f>
        <v>#DIV/0!</v>
      </c>
      <c r="M84" s="706"/>
      <c r="N84" s="689"/>
      <c r="O84" s="215"/>
      <c r="P84" s="703"/>
    </row>
    <row r="85" spans="1:16" ht="6" customHeight="1" x14ac:dyDescent="0.2">
      <c r="A85" s="342"/>
      <c r="B85" s="691"/>
      <c r="C85" s="692"/>
      <c r="D85" s="175"/>
      <c r="E85" s="692"/>
      <c r="F85" s="692"/>
      <c r="G85" s="692"/>
      <c r="H85" s="693"/>
      <c r="I85" s="175"/>
      <c r="J85" s="832"/>
      <c r="K85" s="175"/>
      <c r="L85" s="707"/>
      <c r="M85" s="708"/>
      <c r="N85" s="838"/>
      <c r="O85" s="348"/>
      <c r="P85" s="704"/>
    </row>
    <row r="86" spans="1:16" ht="15" customHeight="1" x14ac:dyDescent="0.2">
      <c r="A86" s="215"/>
      <c r="B86" s="398"/>
      <c r="C86" s="399"/>
      <c r="D86" s="229"/>
      <c r="E86" s="399"/>
      <c r="F86" s="399"/>
      <c r="G86" s="399"/>
      <c r="H86" s="687"/>
      <c r="I86" s="229"/>
      <c r="J86" s="787"/>
      <c r="K86" s="229"/>
      <c r="L86" s="688" t="e">
        <f>G86/Capital!$F$57*100</f>
        <v>#DIV/0!</v>
      </c>
      <c r="M86" s="706"/>
      <c r="N86" s="689"/>
      <c r="O86" s="215"/>
      <c r="P86" s="703"/>
    </row>
    <row r="87" spans="1:16" ht="6" customHeight="1" x14ac:dyDescent="0.2">
      <c r="A87" s="342"/>
      <c r="B87" s="691"/>
      <c r="C87" s="692"/>
      <c r="D87" s="175"/>
      <c r="E87" s="692"/>
      <c r="F87" s="692"/>
      <c r="G87" s="692"/>
      <c r="H87" s="693"/>
      <c r="I87" s="175"/>
      <c r="J87" s="832"/>
      <c r="K87" s="175"/>
      <c r="L87" s="707"/>
      <c r="M87" s="708"/>
      <c r="N87" s="838"/>
      <c r="O87" s="348"/>
      <c r="P87" s="704"/>
    </row>
    <row r="88" spans="1:16" ht="15" customHeight="1" x14ac:dyDescent="0.2">
      <c r="A88" s="215"/>
      <c r="B88" s="398"/>
      <c r="C88" s="399"/>
      <c r="D88" s="229"/>
      <c r="E88" s="399"/>
      <c r="F88" s="399"/>
      <c r="G88" s="399"/>
      <c r="H88" s="687"/>
      <c r="I88" s="229"/>
      <c r="J88" s="787"/>
      <c r="K88" s="229"/>
      <c r="L88" s="688" t="e">
        <f>G88/Capital!$F$57*100</f>
        <v>#DIV/0!</v>
      </c>
      <c r="M88" s="706"/>
      <c r="N88" s="689"/>
      <c r="O88" s="215"/>
      <c r="P88" s="703"/>
    </row>
    <row r="89" spans="1:16" ht="6" customHeight="1" x14ac:dyDescent="0.2">
      <c r="A89" s="342"/>
      <c r="B89" s="691"/>
      <c r="C89" s="692"/>
      <c r="D89" s="175"/>
      <c r="E89" s="692"/>
      <c r="F89" s="692"/>
      <c r="G89" s="692"/>
      <c r="H89" s="693"/>
      <c r="I89" s="175"/>
      <c r="J89" s="832"/>
      <c r="K89" s="175"/>
      <c r="L89" s="707"/>
      <c r="M89" s="708"/>
      <c r="N89" s="838"/>
      <c r="O89" s="348"/>
      <c r="P89" s="704"/>
    </row>
    <row r="90" spans="1:16" ht="15" customHeight="1" x14ac:dyDescent="0.2">
      <c r="A90" s="215"/>
      <c r="B90" s="398"/>
      <c r="C90" s="399"/>
      <c r="D90" s="229"/>
      <c r="E90" s="399"/>
      <c r="F90" s="399"/>
      <c r="G90" s="399"/>
      <c r="H90" s="687"/>
      <c r="I90" s="229"/>
      <c r="J90" s="787"/>
      <c r="K90" s="229"/>
      <c r="L90" s="688" t="e">
        <f>G90/Capital!$F$57*100</f>
        <v>#DIV/0!</v>
      </c>
      <c r="M90" s="706"/>
      <c r="N90" s="689"/>
      <c r="O90" s="215"/>
      <c r="P90" s="703"/>
    </row>
    <row r="91" spans="1:16" ht="6" customHeight="1" x14ac:dyDescent="0.2">
      <c r="A91" s="342"/>
      <c r="B91" s="691"/>
      <c r="C91" s="692"/>
      <c r="D91" s="175"/>
      <c r="E91" s="692"/>
      <c r="F91" s="692"/>
      <c r="G91" s="692"/>
      <c r="H91" s="693"/>
      <c r="I91" s="175"/>
      <c r="J91" s="832"/>
      <c r="K91" s="175"/>
      <c r="L91" s="707"/>
      <c r="M91" s="708"/>
      <c r="N91" s="838"/>
      <c r="O91" s="348"/>
      <c r="P91" s="704"/>
    </row>
    <row r="92" spans="1:16" ht="15" customHeight="1" x14ac:dyDescent="0.2">
      <c r="A92" s="215"/>
      <c r="B92" s="398"/>
      <c r="C92" s="399"/>
      <c r="D92" s="229"/>
      <c r="E92" s="399"/>
      <c r="F92" s="399"/>
      <c r="G92" s="399"/>
      <c r="H92" s="687"/>
      <c r="I92" s="229"/>
      <c r="J92" s="787"/>
      <c r="K92" s="229"/>
      <c r="L92" s="688" t="e">
        <f>G92/Capital!$F$57*100</f>
        <v>#DIV/0!</v>
      </c>
      <c r="M92" s="706"/>
      <c r="N92" s="689"/>
      <c r="O92" s="215"/>
      <c r="P92" s="703"/>
    </row>
    <row r="93" spans="1:16" ht="6" customHeight="1" x14ac:dyDescent="0.2">
      <c r="A93" s="342"/>
      <c r="B93" s="691"/>
      <c r="C93" s="692"/>
      <c r="D93" s="175"/>
      <c r="E93" s="692"/>
      <c r="F93" s="692"/>
      <c r="G93" s="692"/>
      <c r="H93" s="693"/>
      <c r="I93" s="175"/>
      <c r="J93" s="832"/>
      <c r="K93" s="175"/>
      <c r="L93" s="707"/>
      <c r="M93" s="708"/>
      <c r="N93" s="838"/>
      <c r="O93" s="348"/>
      <c r="P93" s="704"/>
    </row>
    <row r="94" spans="1:16" ht="15" customHeight="1" x14ac:dyDescent="0.2">
      <c r="A94" s="215"/>
      <c r="B94" s="398"/>
      <c r="C94" s="399"/>
      <c r="D94" s="229"/>
      <c r="E94" s="399"/>
      <c r="F94" s="399"/>
      <c r="G94" s="399"/>
      <c r="H94" s="687"/>
      <c r="I94" s="229"/>
      <c r="J94" s="787"/>
      <c r="K94" s="229"/>
      <c r="L94" s="688" t="e">
        <f>G94/Capital!$F$57*100</f>
        <v>#DIV/0!</v>
      </c>
      <c r="M94" s="706"/>
      <c r="N94" s="689"/>
      <c r="O94" s="215"/>
      <c r="P94" s="703"/>
    </row>
    <row r="95" spans="1:16" ht="6" customHeight="1" x14ac:dyDescent="0.2">
      <c r="A95" s="342"/>
      <c r="B95" s="691"/>
      <c r="C95" s="692"/>
      <c r="D95" s="175"/>
      <c r="E95" s="692"/>
      <c r="F95" s="692"/>
      <c r="G95" s="692"/>
      <c r="H95" s="693"/>
      <c r="I95" s="175"/>
      <c r="J95" s="832"/>
      <c r="K95" s="175"/>
      <c r="L95" s="707"/>
      <c r="M95" s="708"/>
      <c r="N95" s="838"/>
      <c r="O95" s="348"/>
      <c r="P95" s="704"/>
    </row>
    <row r="96" spans="1:16" ht="15" customHeight="1" x14ac:dyDescent="0.2">
      <c r="A96" s="215"/>
      <c r="B96" s="398"/>
      <c r="C96" s="399"/>
      <c r="D96" s="229"/>
      <c r="E96" s="399"/>
      <c r="F96" s="399"/>
      <c r="G96" s="399"/>
      <c r="H96" s="687"/>
      <c r="I96" s="229"/>
      <c r="J96" s="787"/>
      <c r="K96" s="229"/>
      <c r="L96" s="688" t="e">
        <f>G96/Capital!$F$57*100</f>
        <v>#DIV/0!</v>
      </c>
      <c r="M96" s="706"/>
      <c r="N96" s="689"/>
      <c r="O96" s="215"/>
      <c r="P96" s="703"/>
    </row>
    <row r="97" spans="1:18" ht="22.5" customHeight="1" x14ac:dyDescent="0.2">
      <c r="A97" s="342"/>
      <c r="B97" s="691"/>
      <c r="C97" s="691"/>
      <c r="D97" s="175"/>
      <c r="E97" s="175"/>
      <c r="F97" s="175"/>
      <c r="G97" s="175"/>
      <c r="H97" s="175"/>
      <c r="I97" s="175"/>
      <c r="J97" s="832"/>
      <c r="K97" s="175"/>
      <c r="L97" s="175"/>
      <c r="M97" s="175"/>
      <c r="N97" s="832"/>
      <c r="O97" s="348"/>
      <c r="P97" s="246"/>
    </row>
    <row r="98" spans="1:18" s="605" customFormat="1" ht="30" customHeight="1" x14ac:dyDescent="0.2">
      <c r="A98" s="791"/>
      <c r="B98" s="796" t="s">
        <v>872</v>
      </c>
      <c r="C98" s="792"/>
      <c r="D98" s="191"/>
      <c r="E98" s="919" t="s">
        <v>876</v>
      </c>
      <c r="F98" s="919"/>
      <c r="G98" s="919"/>
      <c r="H98" s="919"/>
      <c r="I98" s="919"/>
      <c r="J98" s="919"/>
      <c r="K98" s="919"/>
      <c r="L98" s="919"/>
      <c r="M98" s="919"/>
      <c r="N98" s="919"/>
      <c r="O98" s="794"/>
      <c r="P98" s="795"/>
    </row>
    <row r="99" spans="1:18" s="605" customFormat="1" x14ac:dyDescent="0.2">
      <c r="A99" s="791"/>
      <c r="B99" s="792"/>
      <c r="C99" s="792"/>
      <c r="D99" s="191"/>
      <c r="E99" s="191"/>
      <c r="F99" s="191"/>
      <c r="G99" s="191"/>
      <c r="H99" s="191"/>
      <c r="I99" s="191"/>
      <c r="J99" s="834"/>
      <c r="K99" s="191"/>
      <c r="L99" s="191"/>
      <c r="M99" s="191"/>
      <c r="N99" s="834"/>
      <c r="O99" s="793"/>
      <c r="P99" s="250"/>
    </row>
    <row r="100" spans="1:18" ht="15" customHeight="1" x14ac:dyDescent="0.2">
      <c r="A100" s="215"/>
      <c r="B100" s="398"/>
      <c r="C100" s="399"/>
      <c r="D100" s="229"/>
      <c r="E100" s="399"/>
      <c r="F100" s="399"/>
      <c r="G100" s="717" t="s">
        <v>790</v>
      </c>
      <c r="H100" s="687"/>
      <c r="I100" s="702"/>
      <c r="J100" s="787"/>
      <c r="K100" s="229"/>
      <c r="L100" s="688" t="e">
        <f>F100/Capital!$F$57*100</f>
        <v>#DIV/0!</v>
      </c>
      <c r="M100" s="229"/>
      <c r="N100" s="689"/>
      <c r="O100" s="215"/>
      <c r="P100" s="703"/>
      <c r="R100" s="690"/>
    </row>
    <row r="101" spans="1:18" ht="6" customHeight="1" x14ac:dyDescent="0.2">
      <c r="A101" s="342"/>
      <c r="B101" s="691"/>
      <c r="C101" s="692"/>
      <c r="D101" s="175"/>
      <c r="E101" s="692"/>
      <c r="F101" s="692"/>
      <c r="G101" s="191"/>
      <c r="H101" s="693"/>
      <c r="I101" s="175"/>
      <c r="J101" s="832"/>
      <c r="K101" s="175"/>
      <c r="L101" s="707"/>
      <c r="M101" s="708"/>
      <c r="N101" s="838"/>
      <c r="O101" s="348"/>
      <c r="P101" s="704"/>
    </row>
    <row r="102" spans="1:18" ht="15" customHeight="1" x14ac:dyDescent="0.2">
      <c r="A102" s="215"/>
      <c r="B102" s="398"/>
      <c r="C102" s="399"/>
      <c r="D102" s="229"/>
      <c r="E102" s="399"/>
      <c r="F102" s="399"/>
      <c r="G102" s="717" t="s">
        <v>790</v>
      </c>
      <c r="H102" s="687"/>
      <c r="I102" s="702"/>
      <c r="J102" s="787"/>
      <c r="K102" s="229"/>
      <c r="L102" s="688" t="e">
        <f>F102/Capital!$F$57*100</f>
        <v>#DIV/0!</v>
      </c>
      <c r="M102" s="229"/>
      <c r="N102" s="689"/>
      <c r="O102" s="215"/>
      <c r="P102" s="703"/>
      <c r="R102" s="690"/>
    </row>
    <row r="103" spans="1:18" ht="6" customHeight="1" x14ac:dyDescent="0.2">
      <c r="A103" s="342"/>
      <c r="B103" s="691"/>
      <c r="C103" s="692"/>
      <c r="D103" s="175"/>
      <c r="E103" s="692"/>
      <c r="F103" s="692"/>
      <c r="G103" s="191"/>
      <c r="H103" s="693"/>
      <c r="I103" s="175"/>
      <c r="J103" s="832"/>
      <c r="K103" s="175"/>
      <c r="L103" s="707"/>
      <c r="M103" s="708"/>
      <c r="N103" s="838"/>
      <c r="O103" s="348"/>
      <c r="P103" s="704"/>
    </row>
    <row r="104" spans="1:18" ht="15" customHeight="1" x14ac:dyDescent="0.2">
      <c r="A104" s="215"/>
      <c r="B104" s="398"/>
      <c r="C104" s="399"/>
      <c r="D104" s="229"/>
      <c r="E104" s="399"/>
      <c r="F104" s="399"/>
      <c r="G104" s="717" t="s">
        <v>790</v>
      </c>
      <c r="H104" s="687"/>
      <c r="I104" s="702"/>
      <c r="J104" s="787"/>
      <c r="K104" s="229"/>
      <c r="L104" s="688" t="e">
        <f>F104/Capital!$F$57*100</f>
        <v>#DIV/0!</v>
      </c>
      <c r="M104" s="229"/>
      <c r="N104" s="689"/>
      <c r="O104" s="215"/>
      <c r="P104" s="703"/>
      <c r="R104" s="690"/>
    </row>
    <row r="105" spans="1:18" ht="6" customHeight="1" x14ac:dyDescent="0.2">
      <c r="A105" s="342"/>
      <c r="B105" s="691"/>
      <c r="C105" s="692"/>
      <c r="D105" s="175"/>
      <c r="E105" s="692"/>
      <c r="F105" s="692"/>
      <c r="G105" s="191"/>
      <c r="H105" s="693"/>
      <c r="I105" s="175"/>
      <c r="J105" s="832"/>
      <c r="K105" s="175"/>
      <c r="L105" s="707"/>
      <c r="M105" s="708"/>
      <c r="N105" s="838"/>
      <c r="O105" s="348"/>
      <c r="P105" s="704"/>
    </row>
    <row r="106" spans="1:18" ht="15" customHeight="1" x14ac:dyDescent="0.2">
      <c r="A106" s="215"/>
      <c r="B106" s="398"/>
      <c r="C106" s="399"/>
      <c r="D106" s="229"/>
      <c r="E106" s="399"/>
      <c r="F106" s="399"/>
      <c r="G106" s="717" t="s">
        <v>790</v>
      </c>
      <c r="H106" s="687"/>
      <c r="I106" s="702"/>
      <c r="J106" s="787"/>
      <c r="K106" s="229"/>
      <c r="L106" s="688" t="e">
        <f>F106/Capital!$F$57*100</f>
        <v>#DIV/0!</v>
      </c>
      <c r="M106" s="229"/>
      <c r="N106" s="689"/>
      <c r="O106" s="215"/>
      <c r="P106" s="703"/>
      <c r="R106" s="690"/>
    </row>
    <row r="107" spans="1:18" ht="6" customHeight="1" x14ac:dyDescent="0.2">
      <c r="A107" s="342"/>
      <c r="B107" s="691"/>
      <c r="C107" s="692"/>
      <c r="D107" s="175"/>
      <c r="E107" s="692"/>
      <c r="F107" s="692"/>
      <c r="G107" s="191"/>
      <c r="H107" s="693"/>
      <c r="I107" s="175"/>
      <c r="J107" s="832"/>
      <c r="K107" s="175"/>
      <c r="L107" s="707"/>
      <c r="M107" s="708"/>
      <c r="N107" s="838"/>
      <c r="O107" s="348"/>
      <c r="P107" s="704"/>
    </row>
    <row r="108" spans="1:18" ht="15" customHeight="1" x14ac:dyDescent="0.2">
      <c r="A108" s="215"/>
      <c r="B108" s="398"/>
      <c r="C108" s="399"/>
      <c r="D108" s="229"/>
      <c r="E108" s="399"/>
      <c r="F108" s="399"/>
      <c r="G108" s="717" t="s">
        <v>790</v>
      </c>
      <c r="H108" s="687"/>
      <c r="I108" s="702"/>
      <c r="J108" s="787"/>
      <c r="K108" s="229"/>
      <c r="L108" s="688" t="e">
        <f>F108/Capital!$F$57*100</f>
        <v>#DIV/0!</v>
      </c>
      <c r="M108" s="229"/>
      <c r="N108" s="689"/>
      <c r="O108" s="215"/>
      <c r="P108" s="703"/>
      <c r="R108" s="690"/>
    </row>
    <row r="109" spans="1:18" ht="6" customHeight="1" x14ac:dyDescent="0.2">
      <c r="A109" s="342"/>
      <c r="B109" s="691"/>
      <c r="C109" s="692"/>
      <c r="D109" s="175"/>
      <c r="E109" s="692"/>
      <c r="F109" s="692"/>
      <c r="G109" s="191"/>
      <c r="H109" s="693"/>
      <c r="I109" s="175"/>
      <c r="J109" s="832"/>
      <c r="K109" s="175"/>
      <c r="L109" s="707"/>
      <c r="M109" s="708"/>
      <c r="N109" s="838"/>
      <c r="O109" s="348"/>
      <c r="P109" s="704"/>
    </row>
    <row r="110" spans="1:18" ht="15" customHeight="1" x14ac:dyDescent="0.2">
      <c r="A110" s="215"/>
      <c r="B110" s="398"/>
      <c r="C110" s="399"/>
      <c r="D110" s="229"/>
      <c r="E110" s="399"/>
      <c r="F110" s="399"/>
      <c r="G110" s="717" t="s">
        <v>790</v>
      </c>
      <c r="H110" s="687"/>
      <c r="I110" s="702"/>
      <c r="J110" s="787"/>
      <c r="K110" s="229"/>
      <c r="L110" s="688" t="e">
        <f>F110/Capital!$F$57*100</f>
        <v>#DIV/0!</v>
      </c>
      <c r="M110" s="229"/>
      <c r="N110" s="689"/>
      <c r="O110" s="215"/>
      <c r="P110" s="703"/>
      <c r="R110" s="690"/>
    </row>
    <row r="111" spans="1:18" ht="6" customHeight="1" x14ac:dyDescent="0.2">
      <c r="A111" s="342"/>
      <c r="B111" s="691"/>
      <c r="C111" s="692"/>
      <c r="D111" s="175"/>
      <c r="E111" s="692"/>
      <c r="F111" s="692"/>
      <c r="G111" s="191"/>
      <c r="H111" s="693"/>
      <c r="I111" s="175"/>
      <c r="J111" s="832"/>
      <c r="K111" s="175"/>
      <c r="L111" s="707"/>
      <c r="M111" s="708"/>
      <c r="N111" s="838"/>
      <c r="O111" s="348"/>
      <c r="P111" s="704"/>
    </row>
    <row r="112" spans="1:18" ht="15" customHeight="1" x14ac:dyDescent="0.2">
      <c r="A112" s="215"/>
      <c r="B112" s="398"/>
      <c r="C112" s="399"/>
      <c r="D112" s="229"/>
      <c r="E112" s="399"/>
      <c r="F112" s="399"/>
      <c r="G112" s="717" t="s">
        <v>790</v>
      </c>
      <c r="H112" s="687"/>
      <c r="I112" s="702"/>
      <c r="J112" s="787"/>
      <c r="K112" s="229"/>
      <c r="L112" s="688" t="e">
        <f>F112/Capital!$F$57*100</f>
        <v>#DIV/0!</v>
      </c>
      <c r="M112" s="229"/>
      <c r="N112" s="689"/>
      <c r="O112" s="215"/>
      <c r="P112" s="703"/>
      <c r="R112" s="690"/>
    </row>
    <row r="113" spans="1:18" ht="6" customHeight="1" x14ac:dyDescent="0.2">
      <c r="A113" s="342"/>
      <c r="B113" s="691"/>
      <c r="C113" s="692"/>
      <c r="D113" s="175"/>
      <c r="E113" s="692"/>
      <c r="F113" s="692"/>
      <c r="G113" s="191"/>
      <c r="H113" s="693"/>
      <c r="I113" s="175"/>
      <c r="J113" s="832"/>
      <c r="K113" s="175"/>
      <c r="L113" s="707"/>
      <c r="M113" s="708"/>
      <c r="N113" s="838"/>
      <c r="O113" s="348"/>
      <c r="P113" s="704"/>
    </row>
    <row r="114" spans="1:18" ht="15" customHeight="1" x14ac:dyDescent="0.2">
      <c r="A114" s="215"/>
      <c r="B114" s="398"/>
      <c r="C114" s="399"/>
      <c r="D114" s="229"/>
      <c r="E114" s="399"/>
      <c r="F114" s="399"/>
      <c r="G114" s="717" t="s">
        <v>790</v>
      </c>
      <c r="H114" s="687"/>
      <c r="I114" s="702"/>
      <c r="J114" s="787"/>
      <c r="K114" s="229"/>
      <c r="L114" s="688" t="e">
        <f>F114/Capital!$F$57*100</f>
        <v>#DIV/0!</v>
      </c>
      <c r="M114" s="229"/>
      <c r="N114" s="689"/>
      <c r="O114" s="215"/>
      <c r="P114" s="703"/>
      <c r="R114" s="690"/>
    </row>
    <row r="115" spans="1:18" ht="6" customHeight="1" x14ac:dyDescent="0.2">
      <c r="A115" s="342"/>
      <c r="B115" s="691"/>
      <c r="C115" s="692"/>
      <c r="D115" s="175"/>
      <c r="E115" s="692"/>
      <c r="F115" s="692"/>
      <c r="G115" s="191"/>
      <c r="H115" s="693"/>
      <c r="I115" s="175"/>
      <c r="J115" s="832"/>
      <c r="K115" s="175"/>
      <c r="L115" s="707"/>
      <c r="M115" s="708"/>
      <c r="N115" s="838"/>
      <c r="O115" s="348"/>
      <c r="P115" s="704"/>
    </row>
    <row r="116" spans="1:18" ht="15" customHeight="1" x14ac:dyDescent="0.2">
      <c r="A116" s="215"/>
      <c r="B116" s="398"/>
      <c r="C116" s="399"/>
      <c r="D116" s="229"/>
      <c r="E116" s="399"/>
      <c r="F116" s="399"/>
      <c r="G116" s="717" t="s">
        <v>790</v>
      </c>
      <c r="H116" s="687"/>
      <c r="I116" s="702"/>
      <c r="J116" s="787"/>
      <c r="K116" s="229"/>
      <c r="L116" s="688" t="e">
        <f>F116/Capital!$F$57*100</f>
        <v>#DIV/0!</v>
      </c>
      <c r="M116" s="229"/>
      <c r="N116" s="689"/>
      <c r="O116" s="215"/>
      <c r="P116" s="703"/>
      <c r="R116" s="690"/>
    </row>
    <row r="117" spans="1:18" ht="6" customHeight="1" x14ac:dyDescent="0.2">
      <c r="A117" s="342"/>
      <c r="B117" s="691"/>
      <c r="C117" s="692"/>
      <c r="D117" s="175"/>
      <c r="E117" s="692"/>
      <c r="F117" s="692"/>
      <c r="G117" s="191"/>
      <c r="H117" s="693"/>
      <c r="I117" s="175"/>
      <c r="J117" s="832"/>
      <c r="K117" s="175"/>
      <c r="L117" s="707"/>
      <c r="M117" s="708"/>
      <c r="N117" s="838"/>
      <c r="O117" s="348"/>
      <c r="P117" s="704"/>
    </row>
    <row r="118" spans="1:18" ht="15" customHeight="1" x14ac:dyDescent="0.2">
      <c r="A118" s="215"/>
      <c r="B118" s="398"/>
      <c r="C118" s="399"/>
      <c r="D118" s="229"/>
      <c r="E118" s="399"/>
      <c r="F118" s="399"/>
      <c r="G118" s="717" t="s">
        <v>790</v>
      </c>
      <c r="H118" s="687"/>
      <c r="I118" s="702"/>
      <c r="J118" s="787"/>
      <c r="K118" s="229"/>
      <c r="L118" s="688" t="e">
        <f>F118/Capital!$F$57*100</f>
        <v>#DIV/0!</v>
      </c>
      <c r="M118" s="229"/>
      <c r="N118" s="689"/>
      <c r="O118" s="215"/>
      <c r="P118" s="703"/>
      <c r="R118" s="690"/>
    </row>
    <row r="119" spans="1:18" ht="8.25" customHeight="1" x14ac:dyDescent="0.2">
      <c r="A119" s="342"/>
      <c r="B119" s="792"/>
      <c r="C119" s="792"/>
      <c r="D119" s="792"/>
      <c r="E119" s="792"/>
      <c r="F119" s="792"/>
      <c r="G119" s="792"/>
      <c r="H119" s="792"/>
      <c r="I119" s="792"/>
      <c r="J119" s="835"/>
      <c r="K119" s="792"/>
      <c r="L119" s="792"/>
      <c r="M119" s="792"/>
      <c r="N119" s="835"/>
      <c r="O119" s="792"/>
      <c r="P119" s="792"/>
    </row>
  </sheetData>
  <sheetProtection password="C69C" sheet="1" objects="1" scenarios="1"/>
  <mergeCells count="2">
    <mergeCell ref="E2:N2"/>
    <mergeCell ref="E98:N98"/>
  </mergeCells>
  <dataValidations count="3">
    <dataValidation type="whole" allowBlank="1" showInputMessage="1" showErrorMessage="1" sqref="F13:F96 G70:G96 F100:F118 J100:N118">
      <formula1>-100000000</formula1>
      <formula2>100000000</formula2>
    </dataValidation>
    <dataValidation type="date" operator="greaterThan" allowBlank="1" showInputMessage="1" showErrorMessage="1" sqref="H60:H69">
      <formula1>42004</formula1>
    </dataValidation>
    <dataValidation type="whole" allowBlank="1" showInputMessage="1" showErrorMessage="1" sqref="J13:N96">
      <formula1>-10000000</formula1>
      <formula2>100000000</formula2>
    </dataValidation>
  </dataValidations>
  <pageMargins left="0.11811023622047245" right="0.11811023622047245" top="0.55118110236220474" bottom="0.15748031496062992" header="0.31496062992125984" footer="0.31496062992125984"/>
  <pageSetup paperSize="8" fitToHeight="2"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33941" r:id="rId4" name="Check Box 149">
              <controlPr defaultSize="0" autoFill="0" autoLine="0" autoPict="0">
                <anchor moveWithCells="1">
                  <from>
                    <xdr:col>7</xdr:col>
                    <xdr:colOff>714375</xdr:colOff>
                    <xdr:row>12</xdr:row>
                    <xdr:rowOff>38100</xdr:rowOff>
                  </from>
                  <to>
                    <xdr:col>8</xdr:col>
                    <xdr:colOff>0</xdr:colOff>
                    <xdr:row>13</xdr:row>
                    <xdr:rowOff>0</xdr:rowOff>
                  </to>
                </anchor>
              </controlPr>
            </control>
          </mc:Choice>
        </mc:AlternateContent>
        <mc:AlternateContent xmlns:mc="http://schemas.openxmlformats.org/markup-compatibility/2006">
          <mc:Choice Requires="x14">
            <control shapeId="33942" r:id="rId5" name="Check Box 150">
              <controlPr defaultSize="0" autoFill="0" autoLine="0" autoPict="0">
                <anchor moveWithCells="1">
                  <from>
                    <xdr:col>7</xdr:col>
                    <xdr:colOff>714375</xdr:colOff>
                    <xdr:row>14</xdr:row>
                    <xdr:rowOff>38100</xdr:rowOff>
                  </from>
                  <to>
                    <xdr:col>8</xdr:col>
                    <xdr:colOff>0</xdr:colOff>
                    <xdr:row>15</xdr:row>
                    <xdr:rowOff>0</xdr:rowOff>
                  </to>
                </anchor>
              </controlPr>
            </control>
          </mc:Choice>
        </mc:AlternateContent>
        <mc:AlternateContent xmlns:mc="http://schemas.openxmlformats.org/markup-compatibility/2006">
          <mc:Choice Requires="x14">
            <control shapeId="33943" r:id="rId6" name="Check Box 151">
              <controlPr defaultSize="0" autoFill="0" autoLine="0" autoPict="0">
                <anchor moveWithCells="1">
                  <from>
                    <xdr:col>7</xdr:col>
                    <xdr:colOff>714375</xdr:colOff>
                    <xdr:row>16</xdr:row>
                    <xdr:rowOff>38100</xdr:rowOff>
                  </from>
                  <to>
                    <xdr:col>8</xdr:col>
                    <xdr:colOff>0</xdr:colOff>
                    <xdr:row>17</xdr:row>
                    <xdr:rowOff>0</xdr:rowOff>
                  </to>
                </anchor>
              </controlPr>
            </control>
          </mc:Choice>
        </mc:AlternateContent>
        <mc:AlternateContent xmlns:mc="http://schemas.openxmlformats.org/markup-compatibility/2006">
          <mc:Choice Requires="x14">
            <control shapeId="33944" r:id="rId7" name="Check Box 152">
              <controlPr defaultSize="0" autoFill="0" autoLine="0" autoPict="0">
                <anchor moveWithCells="1">
                  <from>
                    <xdr:col>7</xdr:col>
                    <xdr:colOff>714375</xdr:colOff>
                    <xdr:row>18</xdr:row>
                    <xdr:rowOff>38100</xdr:rowOff>
                  </from>
                  <to>
                    <xdr:col>8</xdr:col>
                    <xdr:colOff>0</xdr:colOff>
                    <xdr:row>19</xdr:row>
                    <xdr:rowOff>0</xdr:rowOff>
                  </to>
                </anchor>
              </controlPr>
            </control>
          </mc:Choice>
        </mc:AlternateContent>
        <mc:AlternateContent xmlns:mc="http://schemas.openxmlformats.org/markup-compatibility/2006">
          <mc:Choice Requires="x14">
            <control shapeId="33945" r:id="rId8" name="Check Box 153">
              <controlPr defaultSize="0" autoFill="0" autoLine="0" autoPict="0">
                <anchor moveWithCells="1">
                  <from>
                    <xdr:col>7</xdr:col>
                    <xdr:colOff>714375</xdr:colOff>
                    <xdr:row>20</xdr:row>
                    <xdr:rowOff>38100</xdr:rowOff>
                  </from>
                  <to>
                    <xdr:col>8</xdr:col>
                    <xdr:colOff>0</xdr:colOff>
                    <xdr:row>21</xdr:row>
                    <xdr:rowOff>0</xdr:rowOff>
                  </to>
                </anchor>
              </controlPr>
            </control>
          </mc:Choice>
        </mc:AlternateContent>
        <mc:AlternateContent xmlns:mc="http://schemas.openxmlformats.org/markup-compatibility/2006">
          <mc:Choice Requires="x14">
            <control shapeId="33946" r:id="rId9" name="Check Box 154">
              <controlPr defaultSize="0" autoFill="0" autoLine="0" autoPict="0">
                <anchor moveWithCells="1">
                  <from>
                    <xdr:col>7</xdr:col>
                    <xdr:colOff>714375</xdr:colOff>
                    <xdr:row>22</xdr:row>
                    <xdr:rowOff>38100</xdr:rowOff>
                  </from>
                  <to>
                    <xdr:col>8</xdr:col>
                    <xdr:colOff>0</xdr:colOff>
                    <xdr:row>23</xdr:row>
                    <xdr:rowOff>0</xdr:rowOff>
                  </to>
                </anchor>
              </controlPr>
            </control>
          </mc:Choice>
        </mc:AlternateContent>
        <mc:AlternateContent xmlns:mc="http://schemas.openxmlformats.org/markup-compatibility/2006">
          <mc:Choice Requires="x14">
            <control shapeId="33947" r:id="rId10" name="Check Box 155">
              <controlPr defaultSize="0" autoFill="0" autoLine="0" autoPict="0">
                <anchor moveWithCells="1">
                  <from>
                    <xdr:col>7</xdr:col>
                    <xdr:colOff>714375</xdr:colOff>
                    <xdr:row>24</xdr:row>
                    <xdr:rowOff>38100</xdr:rowOff>
                  </from>
                  <to>
                    <xdr:col>8</xdr:col>
                    <xdr:colOff>0</xdr:colOff>
                    <xdr:row>25</xdr:row>
                    <xdr:rowOff>0</xdr:rowOff>
                  </to>
                </anchor>
              </controlPr>
            </control>
          </mc:Choice>
        </mc:AlternateContent>
        <mc:AlternateContent xmlns:mc="http://schemas.openxmlformats.org/markup-compatibility/2006">
          <mc:Choice Requires="x14">
            <control shapeId="33948" r:id="rId11" name="Check Box 156">
              <controlPr defaultSize="0" autoFill="0" autoLine="0" autoPict="0">
                <anchor moveWithCells="1">
                  <from>
                    <xdr:col>7</xdr:col>
                    <xdr:colOff>714375</xdr:colOff>
                    <xdr:row>26</xdr:row>
                    <xdr:rowOff>38100</xdr:rowOff>
                  </from>
                  <to>
                    <xdr:col>8</xdr:col>
                    <xdr:colOff>0</xdr:colOff>
                    <xdr:row>27</xdr:row>
                    <xdr:rowOff>0</xdr:rowOff>
                  </to>
                </anchor>
              </controlPr>
            </control>
          </mc:Choice>
        </mc:AlternateContent>
        <mc:AlternateContent xmlns:mc="http://schemas.openxmlformats.org/markup-compatibility/2006">
          <mc:Choice Requires="x14">
            <control shapeId="33949" r:id="rId12" name="Check Box 157">
              <controlPr defaultSize="0" autoFill="0" autoLine="0" autoPict="0">
                <anchor moveWithCells="1">
                  <from>
                    <xdr:col>7</xdr:col>
                    <xdr:colOff>714375</xdr:colOff>
                    <xdr:row>28</xdr:row>
                    <xdr:rowOff>38100</xdr:rowOff>
                  </from>
                  <to>
                    <xdr:col>8</xdr:col>
                    <xdr:colOff>0</xdr:colOff>
                    <xdr:row>29</xdr:row>
                    <xdr:rowOff>0</xdr:rowOff>
                  </to>
                </anchor>
              </controlPr>
            </control>
          </mc:Choice>
        </mc:AlternateContent>
        <mc:AlternateContent xmlns:mc="http://schemas.openxmlformats.org/markup-compatibility/2006">
          <mc:Choice Requires="x14">
            <control shapeId="33950" r:id="rId13" name="Check Box 158">
              <controlPr defaultSize="0" autoFill="0" autoLine="0" autoPict="0">
                <anchor moveWithCells="1">
                  <from>
                    <xdr:col>7</xdr:col>
                    <xdr:colOff>714375</xdr:colOff>
                    <xdr:row>30</xdr:row>
                    <xdr:rowOff>38100</xdr:rowOff>
                  </from>
                  <to>
                    <xdr:col>8</xdr:col>
                    <xdr:colOff>0</xdr:colOff>
                    <xdr:row>31</xdr:row>
                    <xdr:rowOff>0</xdr:rowOff>
                  </to>
                </anchor>
              </controlPr>
            </control>
          </mc:Choice>
        </mc:AlternateContent>
        <mc:AlternateContent xmlns:mc="http://schemas.openxmlformats.org/markup-compatibility/2006">
          <mc:Choice Requires="x14">
            <control shapeId="33952" r:id="rId14" name="Check Box 160">
              <controlPr defaultSize="0" autoFill="0" autoLine="0" autoPict="0">
                <anchor moveWithCells="1">
                  <from>
                    <xdr:col>7</xdr:col>
                    <xdr:colOff>714375</xdr:colOff>
                    <xdr:row>32</xdr:row>
                    <xdr:rowOff>38100</xdr:rowOff>
                  </from>
                  <to>
                    <xdr:col>8</xdr:col>
                    <xdr:colOff>0</xdr:colOff>
                    <xdr:row>33</xdr:row>
                    <xdr:rowOff>0</xdr:rowOff>
                  </to>
                </anchor>
              </controlPr>
            </control>
          </mc:Choice>
        </mc:AlternateContent>
        <mc:AlternateContent xmlns:mc="http://schemas.openxmlformats.org/markup-compatibility/2006">
          <mc:Choice Requires="x14">
            <control shapeId="33954" r:id="rId15" name="Check Box 162">
              <controlPr defaultSize="0" autoFill="0" autoLine="0" autoPict="0">
                <anchor moveWithCells="1">
                  <from>
                    <xdr:col>7</xdr:col>
                    <xdr:colOff>714375</xdr:colOff>
                    <xdr:row>34</xdr:row>
                    <xdr:rowOff>38100</xdr:rowOff>
                  </from>
                  <to>
                    <xdr:col>8</xdr:col>
                    <xdr:colOff>0</xdr:colOff>
                    <xdr:row>35</xdr:row>
                    <xdr:rowOff>0</xdr:rowOff>
                  </to>
                </anchor>
              </controlPr>
            </control>
          </mc:Choice>
        </mc:AlternateContent>
        <mc:AlternateContent xmlns:mc="http://schemas.openxmlformats.org/markup-compatibility/2006">
          <mc:Choice Requires="x14">
            <control shapeId="33955" r:id="rId16" name="Check Box 163">
              <controlPr defaultSize="0" autoFill="0" autoLine="0" autoPict="0">
                <anchor moveWithCells="1">
                  <from>
                    <xdr:col>7</xdr:col>
                    <xdr:colOff>714375</xdr:colOff>
                    <xdr:row>36</xdr:row>
                    <xdr:rowOff>38100</xdr:rowOff>
                  </from>
                  <to>
                    <xdr:col>8</xdr:col>
                    <xdr:colOff>0</xdr:colOff>
                    <xdr:row>37</xdr:row>
                    <xdr:rowOff>0</xdr:rowOff>
                  </to>
                </anchor>
              </controlPr>
            </control>
          </mc:Choice>
        </mc:AlternateContent>
        <mc:AlternateContent xmlns:mc="http://schemas.openxmlformats.org/markup-compatibility/2006">
          <mc:Choice Requires="x14">
            <control shapeId="33956" r:id="rId17" name="Check Box 164">
              <controlPr defaultSize="0" autoFill="0" autoLine="0" autoPict="0">
                <anchor moveWithCells="1">
                  <from>
                    <xdr:col>7</xdr:col>
                    <xdr:colOff>714375</xdr:colOff>
                    <xdr:row>38</xdr:row>
                    <xdr:rowOff>38100</xdr:rowOff>
                  </from>
                  <to>
                    <xdr:col>8</xdr:col>
                    <xdr:colOff>0</xdr:colOff>
                    <xdr:row>39</xdr:row>
                    <xdr:rowOff>0</xdr:rowOff>
                  </to>
                </anchor>
              </controlPr>
            </control>
          </mc:Choice>
        </mc:AlternateContent>
        <mc:AlternateContent xmlns:mc="http://schemas.openxmlformats.org/markup-compatibility/2006">
          <mc:Choice Requires="x14">
            <control shapeId="33957" r:id="rId18" name="Check Box 165">
              <controlPr defaultSize="0" autoFill="0" autoLine="0" autoPict="0">
                <anchor moveWithCells="1">
                  <from>
                    <xdr:col>7</xdr:col>
                    <xdr:colOff>714375</xdr:colOff>
                    <xdr:row>40</xdr:row>
                    <xdr:rowOff>38100</xdr:rowOff>
                  </from>
                  <to>
                    <xdr:col>8</xdr:col>
                    <xdr:colOff>0</xdr:colOff>
                    <xdr:row>41</xdr:row>
                    <xdr:rowOff>0</xdr:rowOff>
                  </to>
                </anchor>
              </controlPr>
            </control>
          </mc:Choice>
        </mc:AlternateContent>
        <mc:AlternateContent xmlns:mc="http://schemas.openxmlformats.org/markup-compatibility/2006">
          <mc:Choice Requires="x14">
            <control shapeId="33958" r:id="rId19" name="Check Box 166">
              <controlPr defaultSize="0" autoFill="0" autoLine="0" autoPict="0">
                <anchor moveWithCells="1">
                  <from>
                    <xdr:col>7</xdr:col>
                    <xdr:colOff>714375</xdr:colOff>
                    <xdr:row>42</xdr:row>
                    <xdr:rowOff>38100</xdr:rowOff>
                  </from>
                  <to>
                    <xdr:col>8</xdr:col>
                    <xdr:colOff>0</xdr:colOff>
                    <xdr:row>43</xdr:row>
                    <xdr:rowOff>0</xdr:rowOff>
                  </to>
                </anchor>
              </controlPr>
            </control>
          </mc:Choice>
        </mc:AlternateContent>
        <mc:AlternateContent xmlns:mc="http://schemas.openxmlformats.org/markup-compatibility/2006">
          <mc:Choice Requires="x14">
            <control shapeId="33959" r:id="rId20" name="Check Box 167">
              <controlPr defaultSize="0" autoFill="0" autoLine="0" autoPict="0">
                <anchor moveWithCells="1">
                  <from>
                    <xdr:col>7</xdr:col>
                    <xdr:colOff>714375</xdr:colOff>
                    <xdr:row>44</xdr:row>
                    <xdr:rowOff>38100</xdr:rowOff>
                  </from>
                  <to>
                    <xdr:col>8</xdr:col>
                    <xdr:colOff>0</xdr:colOff>
                    <xdr:row>45</xdr:row>
                    <xdr:rowOff>0</xdr:rowOff>
                  </to>
                </anchor>
              </controlPr>
            </control>
          </mc:Choice>
        </mc:AlternateContent>
        <mc:AlternateContent xmlns:mc="http://schemas.openxmlformats.org/markup-compatibility/2006">
          <mc:Choice Requires="x14">
            <control shapeId="33960" r:id="rId21" name="Check Box 168">
              <controlPr defaultSize="0" autoFill="0" autoLine="0" autoPict="0">
                <anchor moveWithCells="1">
                  <from>
                    <xdr:col>7</xdr:col>
                    <xdr:colOff>714375</xdr:colOff>
                    <xdr:row>46</xdr:row>
                    <xdr:rowOff>38100</xdr:rowOff>
                  </from>
                  <to>
                    <xdr:col>8</xdr:col>
                    <xdr:colOff>0</xdr:colOff>
                    <xdr:row>47</xdr:row>
                    <xdr:rowOff>0</xdr:rowOff>
                  </to>
                </anchor>
              </controlPr>
            </control>
          </mc:Choice>
        </mc:AlternateContent>
        <mc:AlternateContent xmlns:mc="http://schemas.openxmlformats.org/markup-compatibility/2006">
          <mc:Choice Requires="x14">
            <control shapeId="33961" r:id="rId22" name="Check Box 169">
              <controlPr defaultSize="0" autoFill="0" autoLine="0" autoPict="0">
                <anchor moveWithCells="1">
                  <from>
                    <xdr:col>7</xdr:col>
                    <xdr:colOff>714375</xdr:colOff>
                    <xdr:row>48</xdr:row>
                    <xdr:rowOff>38100</xdr:rowOff>
                  </from>
                  <to>
                    <xdr:col>8</xdr:col>
                    <xdr:colOff>0</xdr:colOff>
                    <xdr:row>49</xdr:row>
                    <xdr:rowOff>0</xdr:rowOff>
                  </to>
                </anchor>
              </controlPr>
            </control>
          </mc:Choice>
        </mc:AlternateContent>
        <mc:AlternateContent xmlns:mc="http://schemas.openxmlformats.org/markup-compatibility/2006">
          <mc:Choice Requires="x14">
            <control shapeId="33962" r:id="rId23" name="Check Box 170">
              <controlPr defaultSize="0" autoFill="0" autoLine="0" autoPict="0">
                <anchor moveWithCells="1">
                  <from>
                    <xdr:col>7</xdr:col>
                    <xdr:colOff>714375</xdr:colOff>
                    <xdr:row>50</xdr:row>
                    <xdr:rowOff>38100</xdr:rowOff>
                  </from>
                  <to>
                    <xdr:col>8</xdr:col>
                    <xdr:colOff>0</xdr:colOff>
                    <xdr:row>51</xdr:row>
                    <xdr:rowOff>0</xdr:rowOff>
                  </to>
                </anchor>
              </controlPr>
            </control>
          </mc:Choice>
        </mc:AlternateContent>
        <mc:AlternateContent xmlns:mc="http://schemas.openxmlformats.org/markup-compatibility/2006">
          <mc:Choice Requires="x14">
            <control shapeId="33963" r:id="rId24" name="Check Box 171">
              <controlPr defaultSize="0" autoFill="0" autoLine="0" autoPict="0">
                <anchor moveWithCells="1">
                  <from>
                    <xdr:col>7</xdr:col>
                    <xdr:colOff>714375</xdr:colOff>
                    <xdr:row>52</xdr:row>
                    <xdr:rowOff>38100</xdr:rowOff>
                  </from>
                  <to>
                    <xdr:col>8</xdr:col>
                    <xdr:colOff>0</xdr:colOff>
                    <xdr:row>53</xdr:row>
                    <xdr:rowOff>0</xdr:rowOff>
                  </to>
                </anchor>
              </controlPr>
            </control>
          </mc:Choice>
        </mc:AlternateContent>
        <mc:AlternateContent xmlns:mc="http://schemas.openxmlformats.org/markup-compatibility/2006">
          <mc:Choice Requires="x14">
            <control shapeId="33964" r:id="rId25" name="Check Box 172">
              <controlPr defaultSize="0" autoFill="0" autoLine="0" autoPict="0">
                <anchor moveWithCells="1">
                  <from>
                    <xdr:col>7</xdr:col>
                    <xdr:colOff>714375</xdr:colOff>
                    <xdr:row>54</xdr:row>
                    <xdr:rowOff>38100</xdr:rowOff>
                  </from>
                  <to>
                    <xdr:col>8</xdr:col>
                    <xdr:colOff>0</xdr:colOff>
                    <xdr:row>55</xdr:row>
                    <xdr:rowOff>0</xdr:rowOff>
                  </to>
                </anchor>
              </controlPr>
            </control>
          </mc:Choice>
        </mc:AlternateContent>
        <mc:AlternateContent xmlns:mc="http://schemas.openxmlformats.org/markup-compatibility/2006">
          <mc:Choice Requires="x14">
            <control shapeId="33965" r:id="rId26" name="Check Box 173">
              <controlPr defaultSize="0" autoFill="0" autoLine="0" autoPict="0">
                <anchor moveWithCells="1">
                  <from>
                    <xdr:col>7</xdr:col>
                    <xdr:colOff>714375</xdr:colOff>
                    <xdr:row>56</xdr:row>
                    <xdr:rowOff>38100</xdr:rowOff>
                  </from>
                  <to>
                    <xdr:col>8</xdr:col>
                    <xdr:colOff>0</xdr:colOff>
                    <xdr:row>57</xdr:row>
                    <xdr:rowOff>0</xdr:rowOff>
                  </to>
                </anchor>
              </controlPr>
            </control>
          </mc:Choice>
        </mc:AlternateContent>
        <mc:AlternateContent xmlns:mc="http://schemas.openxmlformats.org/markup-compatibility/2006">
          <mc:Choice Requires="x14">
            <control shapeId="33966" r:id="rId27" name="Check Box 174">
              <controlPr defaultSize="0" autoFill="0" autoLine="0" autoPict="0">
                <anchor moveWithCells="1">
                  <from>
                    <xdr:col>7</xdr:col>
                    <xdr:colOff>714375</xdr:colOff>
                    <xdr:row>58</xdr:row>
                    <xdr:rowOff>38100</xdr:rowOff>
                  </from>
                  <to>
                    <xdr:col>8</xdr:col>
                    <xdr:colOff>0</xdr:colOff>
                    <xdr:row>59</xdr:row>
                    <xdr:rowOff>0</xdr:rowOff>
                  </to>
                </anchor>
              </controlPr>
            </control>
          </mc:Choice>
        </mc:AlternateContent>
        <mc:AlternateContent xmlns:mc="http://schemas.openxmlformats.org/markup-compatibility/2006">
          <mc:Choice Requires="x14">
            <control shapeId="33967" r:id="rId28" name="Check Box 175">
              <controlPr defaultSize="0" autoFill="0" autoLine="0" autoPict="0">
                <anchor moveWithCells="1">
                  <from>
                    <xdr:col>7</xdr:col>
                    <xdr:colOff>714375</xdr:colOff>
                    <xdr:row>69</xdr:row>
                    <xdr:rowOff>38100</xdr:rowOff>
                  </from>
                  <to>
                    <xdr:col>8</xdr:col>
                    <xdr:colOff>0</xdr:colOff>
                    <xdr:row>70</xdr:row>
                    <xdr:rowOff>0</xdr:rowOff>
                  </to>
                </anchor>
              </controlPr>
            </control>
          </mc:Choice>
        </mc:AlternateContent>
        <mc:AlternateContent xmlns:mc="http://schemas.openxmlformats.org/markup-compatibility/2006">
          <mc:Choice Requires="x14">
            <control shapeId="33968" r:id="rId29" name="Check Box 176">
              <controlPr defaultSize="0" autoFill="0" autoLine="0" autoPict="0">
                <anchor moveWithCells="1">
                  <from>
                    <xdr:col>7</xdr:col>
                    <xdr:colOff>714375</xdr:colOff>
                    <xdr:row>71</xdr:row>
                    <xdr:rowOff>38100</xdr:rowOff>
                  </from>
                  <to>
                    <xdr:col>8</xdr:col>
                    <xdr:colOff>0</xdr:colOff>
                    <xdr:row>72</xdr:row>
                    <xdr:rowOff>0</xdr:rowOff>
                  </to>
                </anchor>
              </controlPr>
            </control>
          </mc:Choice>
        </mc:AlternateContent>
        <mc:AlternateContent xmlns:mc="http://schemas.openxmlformats.org/markup-compatibility/2006">
          <mc:Choice Requires="x14">
            <control shapeId="33969" r:id="rId30" name="Check Box 177">
              <controlPr defaultSize="0" autoFill="0" autoLine="0" autoPict="0">
                <anchor moveWithCells="1">
                  <from>
                    <xdr:col>7</xdr:col>
                    <xdr:colOff>714375</xdr:colOff>
                    <xdr:row>73</xdr:row>
                    <xdr:rowOff>38100</xdr:rowOff>
                  </from>
                  <to>
                    <xdr:col>8</xdr:col>
                    <xdr:colOff>0</xdr:colOff>
                    <xdr:row>74</xdr:row>
                    <xdr:rowOff>0</xdr:rowOff>
                  </to>
                </anchor>
              </controlPr>
            </control>
          </mc:Choice>
        </mc:AlternateContent>
        <mc:AlternateContent xmlns:mc="http://schemas.openxmlformats.org/markup-compatibility/2006">
          <mc:Choice Requires="x14">
            <control shapeId="33970" r:id="rId31" name="Check Box 178">
              <controlPr defaultSize="0" autoFill="0" autoLine="0" autoPict="0">
                <anchor moveWithCells="1">
                  <from>
                    <xdr:col>7</xdr:col>
                    <xdr:colOff>714375</xdr:colOff>
                    <xdr:row>75</xdr:row>
                    <xdr:rowOff>38100</xdr:rowOff>
                  </from>
                  <to>
                    <xdr:col>8</xdr:col>
                    <xdr:colOff>0</xdr:colOff>
                    <xdr:row>76</xdr:row>
                    <xdr:rowOff>0</xdr:rowOff>
                  </to>
                </anchor>
              </controlPr>
            </control>
          </mc:Choice>
        </mc:AlternateContent>
        <mc:AlternateContent xmlns:mc="http://schemas.openxmlformats.org/markup-compatibility/2006">
          <mc:Choice Requires="x14">
            <control shapeId="33971" r:id="rId32" name="Check Box 179">
              <controlPr defaultSize="0" autoFill="0" autoLine="0" autoPict="0">
                <anchor moveWithCells="1">
                  <from>
                    <xdr:col>7</xdr:col>
                    <xdr:colOff>714375</xdr:colOff>
                    <xdr:row>77</xdr:row>
                    <xdr:rowOff>38100</xdr:rowOff>
                  </from>
                  <to>
                    <xdr:col>8</xdr:col>
                    <xdr:colOff>0</xdr:colOff>
                    <xdr:row>78</xdr:row>
                    <xdr:rowOff>0</xdr:rowOff>
                  </to>
                </anchor>
              </controlPr>
            </control>
          </mc:Choice>
        </mc:AlternateContent>
        <mc:AlternateContent xmlns:mc="http://schemas.openxmlformats.org/markup-compatibility/2006">
          <mc:Choice Requires="x14">
            <control shapeId="33972" r:id="rId33" name="Check Box 180">
              <controlPr defaultSize="0" autoFill="0" autoLine="0" autoPict="0">
                <anchor moveWithCells="1">
                  <from>
                    <xdr:col>7</xdr:col>
                    <xdr:colOff>714375</xdr:colOff>
                    <xdr:row>79</xdr:row>
                    <xdr:rowOff>38100</xdr:rowOff>
                  </from>
                  <to>
                    <xdr:col>8</xdr:col>
                    <xdr:colOff>0</xdr:colOff>
                    <xdr:row>80</xdr:row>
                    <xdr:rowOff>0</xdr:rowOff>
                  </to>
                </anchor>
              </controlPr>
            </control>
          </mc:Choice>
        </mc:AlternateContent>
        <mc:AlternateContent xmlns:mc="http://schemas.openxmlformats.org/markup-compatibility/2006">
          <mc:Choice Requires="x14">
            <control shapeId="33973" r:id="rId34" name="Check Box 181">
              <controlPr defaultSize="0" autoFill="0" autoLine="0" autoPict="0">
                <anchor moveWithCells="1">
                  <from>
                    <xdr:col>7</xdr:col>
                    <xdr:colOff>714375</xdr:colOff>
                    <xdr:row>81</xdr:row>
                    <xdr:rowOff>38100</xdr:rowOff>
                  </from>
                  <to>
                    <xdr:col>8</xdr:col>
                    <xdr:colOff>0</xdr:colOff>
                    <xdr:row>82</xdr:row>
                    <xdr:rowOff>0</xdr:rowOff>
                  </to>
                </anchor>
              </controlPr>
            </control>
          </mc:Choice>
        </mc:AlternateContent>
        <mc:AlternateContent xmlns:mc="http://schemas.openxmlformats.org/markup-compatibility/2006">
          <mc:Choice Requires="x14">
            <control shapeId="33974" r:id="rId35" name="Check Box 182">
              <controlPr defaultSize="0" autoFill="0" autoLine="0" autoPict="0">
                <anchor moveWithCells="1">
                  <from>
                    <xdr:col>7</xdr:col>
                    <xdr:colOff>714375</xdr:colOff>
                    <xdr:row>83</xdr:row>
                    <xdr:rowOff>38100</xdr:rowOff>
                  </from>
                  <to>
                    <xdr:col>8</xdr:col>
                    <xdr:colOff>0</xdr:colOff>
                    <xdr:row>84</xdr:row>
                    <xdr:rowOff>0</xdr:rowOff>
                  </to>
                </anchor>
              </controlPr>
            </control>
          </mc:Choice>
        </mc:AlternateContent>
        <mc:AlternateContent xmlns:mc="http://schemas.openxmlformats.org/markup-compatibility/2006">
          <mc:Choice Requires="x14">
            <control shapeId="33975" r:id="rId36" name="Check Box 183">
              <controlPr defaultSize="0" autoFill="0" autoLine="0" autoPict="0">
                <anchor moveWithCells="1">
                  <from>
                    <xdr:col>7</xdr:col>
                    <xdr:colOff>714375</xdr:colOff>
                    <xdr:row>85</xdr:row>
                    <xdr:rowOff>38100</xdr:rowOff>
                  </from>
                  <to>
                    <xdr:col>8</xdr:col>
                    <xdr:colOff>0</xdr:colOff>
                    <xdr:row>86</xdr:row>
                    <xdr:rowOff>0</xdr:rowOff>
                  </to>
                </anchor>
              </controlPr>
            </control>
          </mc:Choice>
        </mc:AlternateContent>
        <mc:AlternateContent xmlns:mc="http://schemas.openxmlformats.org/markup-compatibility/2006">
          <mc:Choice Requires="x14">
            <control shapeId="33976" r:id="rId37" name="Check Box 184">
              <controlPr defaultSize="0" autoFill="0" autoLine="0" autoPict="0">
                <anchor moveWithCells="1">
                  <from>
                    <xdr:col>7</xdr:col>
                    <xdr:colOff>714375</xdr:colOff>
                    <xdr:row>87</xdr:row>
                    <xdr:rowOff>38100</xdr:rowOff>
                  </from>
                  <to>
                    <xdr:col>8</xdr:col>
                    <xdr:colOff>0</xdr:colOff>
                    <xdr:row>88</xdr:row>
                    <xdr:rowOff>0</xdr:rowOff>
                  </to>
                </anchor>
              </controlPr>
            </control>
          </mc:Choice>
        </mc:AlternateContent>
        <mc:AlternateContent xmlns:mc="http://schemas.openxmlformats.org/markup-compatibility/2006">
          <mc:Choice Requires="x14">
            <control shapeId="33977" r:id="rId38" name="Check Box 185">
              <controlPr defaultSize="0" autoFill="0" autoLine="0" autoPict="0">
                <anchor moveWithCells="1">
                  <from>
                    <xdr:col>7</xdr:col>
                    <xdr:colOff>714375</xdr:colOff>
                    <xdr:row>89</xdr:row>
                    <xdr:rowOff>38100</xdr:rowOff>
                  </from>
                  <to>
                    <xdr:col>8</xdr:col>
                    <xdr:colOff>0</xdr:colOff>
                    <xdr:row>90</xdr:row>
                    <xdr:rowOff>0</xdr:rowOff>
                  </to>
                </anchor>
              </controlPr>
            </control>
          </mc:Choice>
        </mc:AlternateContent>
        <mc:AlternateContent xmlns:mc="http://schemas.openxmlformats.org/markup-compatibility/2006">
          <mc:Choice Requires="x14">
            <control shapeId="33978" r:id="rId39" name="Check Box 186">
              <controlPr defaultSize="0" autoFill="0" autoLine="0" autoPict="0">
                <anchor moveWithCells="1">
                  <from>
                    <xdr:col>7</xdr:col>
                    <xdr:colOff>714375</xdr:colOff>
                    <xdr:row>91</xdr:row>
                    <xdr:rowOff>38100</xdr:rowOff>
                  </from>
                  <to>
                    <xdr:col>8</xdr:col>
                    <xdr:colOff>0</xdr:colOff>
                    <xdr:row>92</xdr:row>
                    <xdr:rowOff>0</xdr:rowOff>
                  </to>
                </anchor>
              </controlPr>
            </control>
          </mc:Choice>
        </mc:AlternateContent>
        <mc:AlternateContent xmlns:mc="http://schemas.openxmlformats.org/markup-compatibility/2006">
          <mc:Choice Requires="x14">
            <control shapeId="33979" r:id="rId40" name="Check Box 187">
              <controlPr defaultSize="0" autoFill="0" autoLine="0" autoPict="0">
                <anchor moveWithCells="1">
                  <from>
                    <xdr:col>7</xdr:col>
                    <xdr:colOff>714375</xdr:colOff>
                    <xdr:row>93</xdr:row>
                    <xdr:rowOff>38100</xdr:rowOff>
                  </from>
                  <to>
                    <xdr:col>8</xdr:col>
                    <xdr:colOff>0</xdr:colOff>
                    <xdr:row>94</xdr:row>
                    <xdr:rowOff>0</xdr:rowOff>
                  </to>
                </anchor>
              </controlPr>
            </control>
          </mc:Choice>
        </mc:AlternateContent>
        <mc:AlternateContent xmlns:mc="http://schemas.openxmlformats.org/markup-compatibility/2006">
          <mc:Choice Requires="x14">
            <control shapeId="33980" r:id="rId41" name="Check Box 188">
              <controlPr defaultSize="0" autoFill="0" autoLine="0" autoPict="0">
                <anchor moveWithCells="1">
                  <from>
                    <xdr:col>7</xdr:col>
                    <xdr:colOff>714375</xdr:colOff>
                    <xdr:row>95</xdr:row>
                    <xdr:rowOff>38100</xdr:rowOff>
                  </from>
                  <to>
                    <xdr:col>8</xdr:col>
                    <xdr:colOff>0</xdr:colOff>
                    <xdr:row>96</xdr:row>
                    <xdr:rowOff>0</xdr:rowOff>
                  </to>
                </anchor>
              </controlPr>
            </control>
          </mc:Choice>
        </mc:AlternateContent>
        <mc:AlternateContent xmlns:mc="http://schemas.openxmlformats.org/markup-compatibility/2006">
          <mc:Choice Requires="x14">
            <control shapeId="33981" r:id="rId42" name="Check Box 189">
              <controlPr defaultSize="0" autoFill="0" autoLine="0" autoPict="0">
                <anchor moveWithCells="1">
                  <from>
                    <xdr:col>7</xdr:col>
                    <xdr:colOff>714375</xdr:colOff>
                    <xdr:row>99</xdr:row>
                    <xdr:rowOff>38100</xdr:rowOff>
                  </from>
                  <to>
                    <xdr:col>8</xdr:col>
                    <xdr:colOff>0</xdr:colOff>
                    <xdr:row>100</xdr:row>
                    <xdr:rowOff>0</xdr:rowOff>
                  </to>
                </anchor>
              </controlPr>
            </control>
          </mc:Choice>
        </mc:AlternateContent>
        <mc:AlternateContent xmlns:mc="http://schemas.openxmlformats.org/markup-compatibility/2006">
          <mc:Choice Requires="x14">
            <control shapeId="33982" r:id="rId43" name="Check Box 190">
              <controlPr defaultSize="0" autoFill="0" autoLine="0" autoPict="0">
                <anchor moveWithCells="1">
                  <from>
                    <xdr:col>7</xdr:col>
                    <xdr:colOff>714375</xdr:colOff>
                    <xdr:row>101</xdr:row>
                    <xdr:rowOff>38100</xdr:rowOff>
                  </from>
                  <to>
                    <xdr:col>8</xdr:col>
                    <xdr:colOff>0</xdr:colOff>
                    <xdr:row>102</xdr:row>
                    <xdr:rowOff>0</xdr:rowOff>
                  </to>
                </anchor>
              </controlPr>
            </control>
          </mc:Choice>
        </mc:AlternateContent>
        <mc:AlternateContent xmlns:mc="http://schemas.openxmlformats.org/markup-compatibility/2006">
          <mc:Choice Requires="x14">
            <control shapeId="33983" r:id="rId44" name="Check Box 191">
              <controlPr defaultSize="0" autoFill="0" autoLine="0" autoPict="0">
                <anchor moveWithCells="1">
                  <from>
                    <xdr:col>7</xdr:col>
                    <xdr:colOff>714375</xdr:colOff>
                    <xdr:row>103</xdr:row>
                    <xdr:rowOff>38100</xdr:rowOff>
                  </from>
                  <to>
                    <xdr:col>8</xdr:col>
                    <xdr:colOff>0</xdr:colOff>
                    <xdr:row>104</xdr:row>
                    <xdr:rowOff>0</xdr:rowOff>
                  </to>
                </anchor>
              </controlPr>
            </control>
          </mc:Choice>
        </mc:AlternateContent>
        <mc:AlternateContent xmlns:mc="http://schemas.openxmlformats.org/markup-compatibility/2006">
          <mc:Choice Requires="x14">
            <control shapeId="33984" r:id="rId45" name="Check Box 192">
              <controlPr defaultSize="0" autoFill="0" autoLine="0" autoPict="0">
                <anchor moveWithCells="1">
                  <from>
                    <xdr:col>7</xdr:col>
                    <xdr:colOff>714375</xdr:colOff>
                    <xdr:row>105</xdr:row>
                    <xdr:rowOff>38100</xdr:rowOff>
                  </from>
                  <to>
                    <xdr:col>8</xdr:col>
                    <xdr:colOff>0</xdr:colOff>
                    <xdr:row>106</xdr:row>
                    <xdr:rowOff>0</xdr:rowOff>
                  </to>
                </anchor>
              </controlPr>
            </control>
          </mc:Choice>
        </mc:AlternateContent>
        <mc:AlternateContent xmlns:mc="http://schemas.openxmlformats.org/markup-compatibility/2006">
          <mc:Choice Requires="x14">
            <control shapeId="33985" r:id="rId46" name="Check Box 193">
              <controlPr defaultSize="0" autoFill="0" autoLine="0" autoPict="0">
                <anchor moveWithCells="1">
                  <from>
                    <xdr:col>7</xdr:col>
                    <xdr:colOff>714375</xdr:colOff>
                    <xdr:row>107</xdr:row>
                    <xdr:rowOff>38100</xdr:rowOff>
                  </from>
                  <to>
                    <xdr:col>8</xdr:col>
                    <xdr:colOff>0</xdr:colOff>
                    <xdr:row>108</xdr:row>
                    <xdr:rowOff>0</xdr:rowOff>
                  </to>
                </anchor>
              </controlPr>
            </control>
          </mc:Choice>
        </mc:AlternateContent>
        <mc:AlternateContent xmlns:mc="http://schemas.openxmlformats.org/markup-compatibility/2006">
          <mc:Choice Requires="x14">
            <control shapeId="33986" r:id="rId47" name="Check Box 194">
              <controlPr defaultSize="0" autoFill="0" autoLine="0" autoPict="0">
                <anchor moveWithCells="1">
                  <from>
                    <xdr:col>7</xdr:col>
                    <xdr:colOff>714375</xdr:colOff>
                    <xdr:row>109</xdr:row>
                    <xdr:rowOff>38100</xdr:rowOff>
                  </from>
                  <to>
                    <xdr:col>8</xdr:col>
                    <xdr:colOff>0</xdr:colOff>
                    <xdr:row>110</xdr:row>
                    <xdr:rowOff>0</xdr:rowOff>
                  </to>
                </anchor>
              </controlPr>
            </control>
          </mc:Choice>
        </mc:AlternateContent>
        <mc:AlternateContent xmlns:mc="http://schemas.openxmlformats.org/markup-compatibility/2006">
          <mc:Choice Requires="x14">
            <control shapeId="33987" r:id="rId48" name="Check Box 195">
              <controlPr defaultSize="0" autoFill="0" autoLine="0" autoPict="0">
                <anchor moveWithCells="1">
                  <from>
                    <xdr:col>7</xdr:col>
                    <xdr:colOff>714375</xdr:colOff>
                    <xdr:row>111</xdr:row>
                    <xdr:rowOff>38100</xdr:rowOff>
                  </from>
                  <to>
                    <xdr:col>8</xdr:col>
                    <xdr:colOff>0</xdr:colOff>
                    <xdr:row>112</xdr:row>
                    <xdr:rowOff>0</xdr:rowOff>
                  </to>
                </anchor>
              </controlPr>
            </control>
          </mc:Choice>
        </mc:AlternateContent>
        <mc:AlternateContent xmlns:mc="http://schemas.openxmlformats.org/markup-compatibility/2006">
          <mc:Choice Requires="x14">
            <control shapeId="33988" r:id="rId49" name="Check Box 196">
              <controlPr defaultSize="0" autoFill="0" autoLine="0" autoPict="0">
                <anchor moveWithCells="1">
                  <from>
                    <xdr:col>7</xdr:col>
                    <xdr:colOff>714375</xdr:colOff>
                    <xdr:row>113</xdr:row>
                    <xdr:rowOff>38100</xdr:rowOff>
                  </from>
                  <to>
                    <xdr:col>8</xdr:col>
                    <xdr:colOff>0</xdr:colOff>
                    <xdr:row>114</xdr:row>
                    <xdr:rowOff>0</xdr:rowOff>
                  </to>
                </anchor>
              </controlPr>
            </control>
          </mc:Choice>
        </mc:AlternateContent>
        <mc:AlternateContent xmlns:mc="http://schemas.openxmlformats.org/markup-compatibility/2006">
          <mc:Choice Requires="x14">
            <control shapeId="33989" r:id="rId50" name="Check Box 197">
              <controlPr defaultSize="0" autoFill="0" autoLine="0" autoPict="0">
                <anchor moveWithCells="1">
                  <from>
                    <xdr:col>7</xdr:col>
                    <xdr:colOff>714375</xdr:colOff>
                    <xdr:row>115</xdr:row>
                    <xdr:rowOff>38100</xdr:rowOff>
                  </from>
                  <to>
                    <xdr:col>8</xdr:col>
                    <xdr:colOff>0</xdr:colOff>
                    <xdr:row>116</xdr:row>
                    <xdr:rowOff>0</xdr:rowOff>
                  </to>
                </anchor>
              </controlPr>
            </control>
          </mc:Choice>
        </mc:AlternateContent>
        <mc:AlternateContent xmlns:mc="http://schemas.openxmlformats.org/markup-compatibility/2006">
          <mc:Choice Requires="x14">
            <control shapeId="33990" r:id="rId51" name="Check Box 198">
              <controlPr defaultSize="0" autoFill="0" autoLine="0" autoPict="0">
                <anchor moveWithCells="1">
                  <from>
                    <xdr:col>7</xdr:col>
                    <xdr:colOff>714375</xdr:colOff>
                    <xdr:row>117</xdr:row>
                    <xdr:rowOff>38100</xdr:rowOff>
                  </from>
                  <to>
                    <xdr:col>8</xdr:col>
                    <xdr:colOff>0</xdr:colOff>
                    <xdr:row>118</xdr:row>
                    <xdr:rowOff>0</xdr:rowOff>
                  </to>
                </anchor>
              </controlPr>
            </control>
          </mc:Choice>
        </mc:AlternateContent>
      </controls>
    </mc:Choice>
  </mc:AlternateConten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1">
    <tabColor rgb="FFC00000"/>
    <pageSetUpPr fitToPage="1"/>
  </sheetPr>
  <dimension ref="A1:R58"/>
  <sheetViews>
    <sheetView zoomScaleNormal="100" workbookViewId="0">
      <selection activeCell="E2" sqref="E2:N2"/>
    </sheetView>
  </sheetViews>
  <sheetFormatPr defaultRowHeight="12.75" x14ac:dyDescent="0.2"/>
  <cols>
    <col min="1" max="1" width="2.85546875" style="291" customWidth="1"/>
    <col min="2" max="2" width="37" style="291" customWidth="1"/>
    <col min="3" max="3" width="20.28515625" style="291" customWidth="1"/>
    <col min="4" max="4" width="1.140625" style="291" customWidth="1"/>
    <col min="5" max="5" width="31.140625" style="291" customWidth="1"/>
    <col min="6" max="6" width="15.7109375" style="291" customWidth="1"/>
    <col min="7" max="7" width="18.42578125" style="291" bestFit="1" customWidth="1"/>
    <col min="8" max="8" width="13.85546875" style="291" customWidth="1"/>
    <col min="9" max="9" width="1" style="698" customWidth="1"/>
    <col min="10" max="10" width="11.85546875" style="291" customWidth="1"/>
    <col min="11" max="11" width="1.140625" style="291" customWidth="1"/>
    <col min="12" max="12" width="9.5703125" style="291" customWidth="1"/>
    <col min="13" max="13" width="1.140625" style="291" customWidth="1"/>
    <col min="14" max="14" width="9.42578125" style="291" bestFit="1" customWidth="1"/>
    <col min="15" max="15" width="1.42578125" style="291" customWidth="1"/>
    <col min="16" max="16" width="9.42578125" style="291" customWidth="1"/>
    <col min="17" max="17" width="15.42578125" style="291" customWidth="1"/>
    <col min="18" max="16384" width="9.140625" style="291"/>
  </cols>
  <sheetData>
    <row r="1" spans="1:18" x14ac:dyDescent="0.2">
      <c r="A1" s="215"/>
      <c r="B1" s="205" t="s">
        <v>494</v>
      </c>
      <c r="C1" s="215"/>
      <c r="D1" s="215"/>
      <c r="E1" s="215"/>
      <c r="F1" s="215"/>
      <c r="G1" s="215"/>
      <c r="H1" s="215"/>
      <c r="I1" s="700"/>
      <c r="J1" s="215"/>
      <c r="K1" s="215"/>
      <c r="L1" s="215"/>
      <c r="M1" s="215"/>
      <c r="N1" s="215"/>
      <c r="O1" s="215"/>
      <c r="P1" s="215"/>
    </row>
    <row r="2" spans="1:18" ht="40.5" customHeight="1" x14ac:dyDescent="0.2">
      <c r="A2" s="705" t="s">
        <v>805</v>
      </c>
      <c r="B2" s="685" t="s">
        <v>784</v>
      </c>
      <c r="C2" s="215"/>
      <c r="D2" s="205"/>
      <c r="E2" s="918" t="s">
        <v>877</v>
      </c>
      <c r="F2" s="918"/>
      <c r="G2" s="918"/>
      <c r="H2" s="918"/>
      <c r="I2" s="918"/>
      <c r="J2" s="918"/>
      <c r="K2" s="918"/>
      <c r="L2" s="918"/>
      <c r="M2" s="918"/>
      <c r="N2" s="918"/>
      <c r="O2" s="215"/>
      <c r="P2" s="215"/>
    </row>
    <row r="3" spans="1:18" x14ac:dyDescent="0.2">
      <c r="A3" s="215"/>
      <c r="B3" s="215"/>
      <c r="C3" s="215"/>
      <c r="D3" s="215"/>
      <c r="E3" s="700"/>
      <c r="F3" s="215"/>
      <c r="G3" s="215"/>
      <c r="H3" s="215"/>
      <c r="I3" s="700"/>
      <c r="J3" s="215"/>
      <c r="K3" s="215"/>
      <c r="L3" s="215"/>
      <c r="M3" s="215"/>
      <c r="N3" s="215"/>
      <c r="O3" s="215"/>
      <c r="P3" s="215"/>
    </row>
    <row r="4" spans="1:18" x14ac:dyDescent="0.2">
      <c r="A4" s="215"/>
      <c r="B4" s="330">
        <v>1</v>
      </c>
      <c r="C4" s="331">
        <v>2</v>
      </c>
      <c r="D4" s="332"/>
      <c r="E4" s="331">
        <v>3</v>
      </c>
      <c r="F4" s="331">
        <v>4</v>
      </c>
      <c r="G4" s="331">
        <v>5</v>
      </c>
      <c r="H4" s="331">
        <v>6</v>
      </c>
      <c r="I4" s="701"/>
      <c r="J4" s="331">
        <v>7</v>
      </c>
      <c r="K4" s="332"/>
      <c r="L4" s="331">
        <v>8</v>
      </c>
      <c r="M4" s="332"/>
      <c r="N4" s="331">
        <v>9</v>
      </c>
      <c r="O4" s="246"/>
      <c r="P4" s="331">
        <v>10</v>
      </c>
    </row>
    <row r="5" spans="1:18" x14ac:dyDescent="0.2">
      <c r="A5" s="215"/>
      <c r="B5" s="332" t="s">
        <v>768</v>
      </c>
      <c r="C5" s="332" t="s">
        <v>769</v>
      </c>
      <c r="D5" s="332"/>
      <c r="E5" s="332" t="s">
        <v>449</v>
      </c>
      <c r="F5" s="332" t="s">
        <v>311</v>
      </c>
      <c r="G5" s="686" t="s">
        <v>771</v>
      </c>
      <c r="H5" s="332" t="s">
        <v>312</v>
      </c>
      <c r="I5" s="701"/>
      <c r="J5" s="332" t="s">
        <v>772</v>
      </c>
      <c r="K5" s="332"/>
      <c r="L5" s="332" t="s">
        <v>773</v>
      </c>
      <c r="M5" s="332"/>
      <c r="N5" s="332" t="s">
        <v>451</v>
      </c>
      <c r="O5" s="246"/>
      <c r="P5" s="332" t="s">
        <v>781</v>
      </c>
    </row>
    <row r="6" spans="1:18" x14ac:dyDescent="0.2">
      <c r="A6" s="215"/>
      <c r="B6" s="333"/>
      <c r="C6" s="332" t="s">
        <v>774</v>
      </c>
      <c r="D6" s="332"/>
      <c r="E6" s="332" t="s">
        <v>455</v>
      </c>
      <c r="F6" s="332"/>
      <c r="G6" s="332" t="s">
        <v>775</v>
      </c>
      <c r="H6" s="332" t="s">
        <v>456</v>
      </c>
      <c r="I6" s="701"/>
      <c r="J6" s="332" t="s">
        <v>461</v>
      </c>
      <c r="K6" s="332"/>
      <c r="L6" s="332" t="s">
        <v>457</v>
      </c>
      <c r="M6" s="332"/>
      <c r="N6" s="332" t="s">
        <v>458</v>
      </c>
      <c r="O6" s="246"/>
      <c r="P6" s="332" t="s">
        <v>782</v>
      </c>
    </row>
    <row r="7" spans="1:18" x14ac:dyDescent="0.2">
      <c r="A7" s="215"/>
      <c r="B7" s="333"/>
      <c r="C7" s="684"/>
      <c r="D7" s="332"/>
      <c r="E7" s="332" t="s">
        <v>773</v>
      </c>
      <c r="F7" s="332"/>
      <c r="G7" s="332" t="s">
        <v>311</v>
      </c>
      <c r="H7" s="332" t="s">
        <v>460</v>
      </c>
      <c r="I7" s="701"/>
      <c r="J7" s="332" t="s">
        <v>776</v>
      </c>
      <c r="K7" s="332"/>
      <c r="L7" s="332" t="s">
        <v>463</v>
      </c>
      <c r="M7" s="332"/>
      <c r="N7" s="332" t="s">
        <v>464</v>
      </c>
      <c r="O7" s="246"/>
      <c r="P7" s="332"/>
    </row>
    <row r="8" spans="1:18" x14ac:dyDescent="0.2">
      <c r="A8" s="215"/>
      <c r="B8" s="334"/>
      <c r="C8" s="332" t="s">
        <v>777</v>
      </c>
      <c r="D8" s="332"/>
      <c r="E8" s="332" t="s">
        <v>785</v>
      </c>
      <c r="F8" s="332"/>
      <c r="G8" s="332"/>
      <c r="H8" s="332" t="s">
        <v>467</v>
      </c>
      <c r="I8" s="701"/>
      <c r="J8" s="332"/>
      <c r="K8" s="332"/>
      <c r="L8" s="332" t="s">
        <v>454</v>
      </c>
      <c r="M8" s="332"/>
      <c r="N8" s="332" t="s">
        <v>469</v>
      </c>
      <c r="O8" s="246"/>
      <c r="P8" s="332" t="s">
        <v>783</v>
      </c>
    </row>
    <row r="9" spans="1:18" x14ac:dyDescent="0.2">
      <c r="A9" s="215"/>
      <c r="B9" s="334"/>
      <c r="C9" s="332" t="s">
        <v>778</v>
      </c>
      <c r="D9" s="333"/>
      <c r="E9" s="332" t="s">
        <v>786</v>
      </c>
      <c r="F9" s="332"/>
      <c r="G9" s="332" t="s">
        <v>779</v>
      </c>
      <c r="H9" s="332" t="s">
        <v>471</v>
      </c>
      <c r="I9" s="701"/>
      <c r="J9" s="332"/>
      <c r="K9" s="333"/>
      <c r="L9" s="332" t="s">
        <v>473</v>
      </c>
      <c r="M9" s="333"/>
      <c r="N9" s="332"/>
      <c r="O9" s="246"/>
      <c r="P9" s="332"/>
    </row>
    <row r="10" spans="1:18" x14ac:dyDescent="0.2">
      <c r="A10" s="215"/>
      <c r="B10" s="335"/>
      <c r="C10" s="336"/>
      <c r="D10" s="332"/>
      <c r="E10" s="337"/>
      <c r="F10" s="337"/>
      <c r="G10" s="336" t="s">
        <v>780</v>
      </c>
      <c r="H10" s="336" t="s">
        <v>474</v>
      </c>
      <c r="I10" s="701"/>
      <c r="J10" s="336"/>
      <c r="K10" s="332"/>
      <c r="L10" s="336" t="s">
        <v>875</v>
      </c>
      <c r="M10" s="332"/>
      <c r="N10" s="337"/>
      <c r="O10" s="246"/>
      <c r="P10" s="337"/>
    </row>
    <row r="11" spans="1:18" x14ac:dyDescent="0.2">
      <c r="A11" s="215"/>
      <c r="B11" s="246"/>
      <c r="C11" s="713"/>
      <c r="D11" s="713"/>
      <c r="E11" s="714"/>
      <c r="F11" s="714"/>
      <c r="G11" s="713"/>
      <c r="H11" s="713"/>
      <c r="I11" s="713"/>
      <c r="J11" s="713"/>
      <c r="K11" s="713"/>
      <c r="L11" s="713"/>
      <c r="M11" s="713"/>
      <c r="N11" s="714"/>
      <c r="O11" s="246"/>
      <c r="P11" s="246"/>
    </row>
    <row r="12" spans="1:18" ht="24" customHeight="1" x14ac:dyDescent="0.2">
      <c r="A12" s="342"/>
      <c r="B12" s="712" t="s">
        <v>787</v>
      </c>
      <c r="C12" s="175"/>
      <c r="D12" s="175"/>
      <c r="E12" s="175"/>
      <c r="F12" s="175"/>
      <c r="G12" s="175"/>
      <c r="H12" s="694"/>
      <c r="I12" s="175"/>
      <c r="J12" s="175"/>
      <c r="K12" s="175"/>
      <c r="L12" s="694"/>
      <c r="M12" s="694"/>
      <c r="N12" s="694"/>
      <c r="O12" s="348"/>
      <c r="P12" s="246"/>
    </row>
    <row r="13" spans="1:18" ht="15" customHeight="1" x14ac:dyDescent="0.2">
      <c r="A13" s="215"/>
      <c r="B13" s="398"/>
      <c r="C13" s="399"/>
      <c r="D13" s="229"/>
      <c r="E13" s="399"/>
      <c r="F13" s="399"/>
      <c r="G13" s="717" t="s">
        <v>790</v>
      </c>
      <c r="H13" s="687"/>
      <c r="I13" s="702"/>
      <c r="J13" s="787"/>
      <c r="K13" s="229"/>
      <c r="L13" s="688" t="e">
        <f>F13/Capital!$F$57*100</f>
        <v>#DIV/0!</v>
      </c>
      <c r="M13" s="229"/>
      <c r="N13" s="689"/>
      <c r="O13" s="215"/>
      <c r="P13" s="703"/>
      <c r="R13" s="690"/>
    </row>
    <row r="14" spans="1:18" ht="6" customHeight="1" x14ac:dyDescent="0.2">
      <c r="A14" s="342"/>
      <c r="B14" s="691"/>
      <c r="C14" s="692"/>
      <c r="D14" s="175"/>
      <c r="E14" s="692"/>
      <c r="F14" s="692"/>
      <c r="G14" s="692"/>
      <c r="H14" s="693"/>
      <c r="I14" s="699"/>
      <c r="J14" s="694"/>
      <c r="K14" s="175"/>
      <c r="L14" s="695"/>
      <c r="M14" s="175"/>
      <c r="N14" s="692"/>
      <c r="O14" s="348"/>
      <c r="P14" s="704"/>
      <c r="R14" s="690"/>
    </row>
    <row r="15" spans="1:18" ht="15" customHeight="1" x14ac:dyDescent="0.2">
      <c r="A15" s="215"/>
      <c r="B15" s="398"/>
      <c r="C15" s="399"/>
      <c r="D15" s="229"/>
      <c r="E15" s="399"/>
      <c r="F15" s="399"/>
      <c r="G15" s="717" t="s">
        <v>790</v>
      </c>
      <c r="H15" s="687"/>
      <c r="I15" s="702"/>
      <c r="J15" s="787"/>
      <c r="K15" s="229"/>
      <c r="L15" s="688" t="e">
        <f>F15/Capital!$F$57*100</f>
        <v>#DIV/0!</v>
      </c>
      <c r="M15" s="229"/>
      <c r="N15" s="689"/>
      <c r="O15" s="215"/>
      <c r="P15" s="703"/>
      <c r="R15" s="690"/>
    </row>
    <row r="16" spans="1:18" ht="6" customHeight="1" x14ac:dyDescent="0.2">
      <c r="A16" s="342"/>
      <c r="B16" s="691"/>
      <c r="C16" s="692"/>
      <c r="D16" s="175"/>
      <c r="E16" s="692"/>
      <c r="F16" s="692"/>
      <c r="G16" s="692"/>
      <c r="H16" s="693"/>
      <c r="I16" s="699"/>
      <c r="J16" s="694"/>
      <c r="K16" s="175"/>
      <c r="L16" s="695"/>
      <c r="M16" s="175"/>
      <c r="N16" s="692"/>
      <c r="O16" s="348"/>
      <c r="P16" s="704"/>
      <c r="R16" s="690"/>
    </row>
    <row r="17" spans="1:18" ht="15" customHeight="1" x14ac:dyDescent="0.2">
      <c r="A17" s="215"/>
      <c r="B17" s="398"/>
      <c r="C17" s="399"/>
      <c r="D17" s="229"/>
      <c r="E17" s="399"/>
      <c r="F17" s="399"/>
      <c r="G17" s="717" t="s">
        <v>790</v>
      </c>
      <c r="H17" s="687"/>
      <c r="I17" s="702"/>
      <c r="J17" s="787"/>
      <c r="K17" s="229"/>
      <c r="L17" s="688" t="e">
        <f>F17/Capital!$F$57*100</f>
        <v>#DIV/0!</v>
      </c>
      <c r="M17" s="229"/>
      <c r="N17" s="689"/>
      <c r="O17" s="215"/>
      <c r="P17" s="703"/>
      <c r="R17" s="690"/>
    </row>
    <row r="18" spans="1:18" ht="6" customHeight="1" x14ac:dyDescent="0.2">
      <c r="A18" s="342"/>
      <c r="B18" s="691"/>
      <c r="C18" s="692"/>
      <c r="D18" s="175"/>
      <c r="E18" s="692"/>
      <c r="F18" s="692"/>
      <c r="G18" s="692"/>
      <c r="H18" s="693"/>
      <c r="I18" s="699"/>
      <c r="J18" s="694"/>
      <c r="K18" s="175"/>
      <c r="L18" s="695"/>
      <c r="M18" s="175"/>
      <c r="N18" s="692"/>
      <c r="O18" s="348"/>
      <c r="P18" s="704"/>
      <c r="R18" s="690"/>
    </row>
    <row r="19" spans="1:18" ht="15" customHeight="1" x14ac:dyDescent="0.2">
      <c r="A19" s="215"/>
      <c r="B19" s="398"/>
      <c r="C19" s="399"/>
      <c r="D19" s="229"/>
      <c r="E19" s="399"/>
      <c r="F19" s="399"/>
      <c r="G19" s="717" t="s">
        <v>790</v>
      </c>
      <c r="H19" s="687"/>
      <c r="I19" s="702"/>
      <c r="J19" s="787"/>
      <c r="K19" s="229"/>
      <c r="L19" s="688" t="e">
        <f>F19/Capital!$F$57*100</f>
        <v>#DIV/0!</v>
      </c>
      <c r="M19" s="229"/>
      <c r="N19" s="689"/>
      <c r="O19" s="215"/>
      <c r="P19" s="703"/>
      <c r="R19" s="690"/>
    </row>
    <row r="20" spans="1:18" ht="6" customHeight="1" x14ac:dyDescent="0.2">
      <c r="A20" s="342"/>
      <c r="B20" s="691"/>
      <c r="C20" s="692"/>
      <c r="D20" s="175"/>
      <c r="E20" s="692"/>
      <c r="F20" s="692"/>
      <c r="G20" s="692"/>
      <c r="H20" s="693"/>
      <c r="I20" s="699"/>
      <c r="J20" s="694"/>
      <c r="K20" s="175"/>
      <c r="L20" s="695"/>
      <c r="M20" s="175"/>
      <c r="N20" s="692"/>
      <c r="O20" s="348"/>
      <c r="P20" s="704"/>
      <c r="R20" s="690"/>
    </row>
    <row r="21" spans="1:18" ht="15" customHeight="1" x14ac:dyDescent="0.2">
      <c r="A21" s="215"/>
      <c r="B21" s="398"/>
      <c r="C21" s="399"/>
      <c r="D21" s="229"/>
      <c r="E21" s="399"/>
      <c r="F21" s="399"/>
      <c r="G21" s="717" t="s">
        <v>790</v>
      </c>
      <c r="H21" s="687"/>
      <c r="I21" s="702"/>
      <c r="J21" s="787"/>
      <c r="K21" s="229"/>
      <c r="L21" s="688" t="e">
        <f>F21/Capital!$F$57*100</f>
        <v>#DIV/0!</v>
      </c>
      <c r="M21" s="229"/>
      <c r="N21" s="689"/>
      <c r="O21" s="215"/>
      <c r="P21" s="703"/>
      <c r="R21" s="690"/>
    </row>
    <row r="22" spans="1:18" ht="6" customHeight="1" x14ac:dyDescent="0.2">
      <c r="A22" s="342"/>
      <c r="B22" s="691"/>
      <c r="C22" s="692"/>
      <c r="D22" s="175"/>
      <c r="E22" s="692"/>
      <c r="F22" s="692"/>
      <c r="G22" s="692"/>
      <c r="H22" s="693"/>
      <c r="I22" s="699"/>
      <c r="J22" s="694"/>
      <c r="K22" s="175"/>
      <c r="L22" s="695"/>
      <c r="M22" s="175"/>
      <c r="N22" s="692"/>
      <c r="O22" s="348"/>
      <c r="P22" s="704"/>
      <c r="R22" s="690"/>
    </row>
    <row r="23" spans="1:18" ht="15" customHeight="1" x14ac:dyDescent="0.2">
      <c r="A23" s="215"/>
      <c r="B23" s="398"/>
      <c r="C23" s="399"/>
      <c r="D23" s="229"/>
      <c r="E23" s="399"/>
      <c r="F23" s="399"/>
      <c r="G23" s="717" t="s">
        <v>790</v>
      </c>
      <c r="H23" s="687"/>
      <c r="I23" s="702"/>
      <c r="J23" s="787"/>
      <c r="K23" s="229"/>
      <c r="L23" s="688" t="e">
        <f>F23/Capital!$F$57*100</f>
        <v>#DIV/0!</v>
      </c>
      <c r="M23" s="229"/>
      <c r="N23" s="689"/>
      <c r="O23" s="215"/>
      <c r="P23" s="703"/>
      <c r="R23" s="690"/>
    </row>
    <row r="24" spans="1:18" ht="6" customHeight="1" x14ac:dyDescent="0.2">
      <c r="A24" s="342"/>
      <c r="B24" s="691"/>
      <c r="C24" s="692"/>
      <c r="D24" s="175"/>
      <c r="E24" s="692"/>
      <c r="F24" s="692"/>
      <c r="G24" s="692"/>
      <c r="H24" s="693"/>
      <c r="I24" s="699"/>
      <c r="J24" s="694"/>
      <c r="K24" s="175"/>
      <c r="L24" s="695"/>
      <c r="M24" s="175"/>
      <c r="N24" s="692"/>
      <c r="O24" s="348"/>
      <c r="P24" s="704"/>
      <c r="R24" s="690"/>
    </row>
    <row r="25" spans="1:18" ht="15" customHeight="1" x14ac:dyDescent="0.2">
      <c r="A25" s="215"/>
      <c r="B25" s="398"/>
      <c r="C25" s="399"/>
      <c r="D25" s="229"/>
      <c r="E25" s="399"/>
      <c r="F25" s="399"/>
      <c r="G25" s="717" t="s">
        <v>790</v>
      </c>
      <c r="H25" s="687"/>
      <c r="I25" s="702"/>
      <c r="J25" s="787"/>
      <c r="K25" s="229"/>
      <c r="L25" s="688" t="e">
        <f>F25/Capital!$F$57*100</f>
        <v>#DIV/0!</v>
      </c>
      <c r="M25" s="229"/>
      <c r="N25" s="689"/>
      <c r="O25" s="215"/>
      <c r="P25" s="703"/>
      <c r="R25" s="690"/>
    </row>
    <row r="26" spans="1:18" ht="6" customHeight="1" x14ac:dyDescent="0.2">
      <c r="A26" s="342"/>
      <c r="B26" s="691"/>
      <c r="C26" s="692"/>
      <c r="D26" s="175"/>
      <c r="E26" s="692"/>
      <c r="F26" s="692"/>
      <c r="G26" s="692"/>
      <c r="H26" s="693"/>
      <c r="I26" s="699"/>
      <c r="J26" s="694"/>
      <c r="K26" s="175"/>
      <c r="L26" s="695"/>
      <c r="M26" s="175"/>
      <c r="N26" s="692"/>
      <c r="O26" s="348"/>
      <c r="P26" s="704"/>
      <c r="R26" s="690"/>
    </row>
    <row r="27" spans="1:18" ht="15" customHeight="1" x14ac:dyDescent="0.2">
      <c r="A27" s="215"/>
      <c r="B27" s="398"/>
      <c r="C27" s="399"/>
      <c r="D27" s="229"/>
      <c r="E27" s="399"/>
      <c r="F27" s="399"/>
      <c r="G27" s="717" t="s">
        <v>790</v>
      </c>
      <c r="H27" s="687"/>
      <c r="I27" s="702"/>
      <c r="J27" s="787"/>
      <c r="K27" s="229"/>
      <c r="L27" s="688" t="e">
        <f>F27/Capital!$F$57*100</f>
        <v>#DIV/0!</v>
      </c>
      <c r="M27" s="229"/>
      <c r="N27" s="689"/>
      <c r="O27" s="215"/>
      <c r="P27" s="703"/>
      <c r="R27" s="690"/>
    </row>
    <row r="28" spans="1:18" ht="6" customHeight="1" x14ac:dyDescent="0.2">
      <c r="A28" s="342"/>
      <c r="B28" s="691"/>
      <c r="C28" s="692"/>
      <c r="D28" s="175"/>
      <c r="E28" s="692"/>
      <c r="F28" s="692"/>
      <c r="G28" s="692"/>
      <c r="H28" s="693"/>
      <c r="I28" s="699"/>
      <c r="J28" s="694"/>
      <c r="K28" s="175"/>
      <c r="L28" s="695"/>
      <c r="M28" s="175"/>
      <c r="N28" s="692"/>
      <c r="O28" s="348"/>
      <c r="P28" s="704"/>
      <c r="R28" s="690"/>
    </row>
    <row r="29" spans="1:18" ht="15" customHeight="1" x14ac:dyDescent="0.2">
      <c r="A29" s="215"/>
      <c r="B29" s="398"/>
      <c r="C29" s="399"/>
      <c r="D29" s="229"/>
      <c r="E29" s="399"/>
      <c r="F29" s="399"/>
      <c r="G29" s="717" t="s">
        <v>790</v>
      </c>
      <c r="H29" s="687"/>
      <c r="I29" s="702"/>
      <c r="J29" s="787"/>
      <c r="K29" s="229"/>
      <c r="L29" s="688" t="e">
        <f>F29/Capital!$F$57*100</f>
        <v>#DIV/0!</v>
      </c>
      <c r="M29" s="229"/>
      <c r="N29" s="689"/>
      <c r="O29" s="215"/>
      <c r="P29" s="703"/>
      <c r="R29" s="690"/>
    </row>
    <row r="30" spans="1:18" ht="6" customHeight="1" x14ac:dyDescent="0.2">
      <c r="A30" s="342"/>
      <c r="B30" s="691"/>
      <c r="C30" s="692"/>
      <c r="D30" s="175"/>
      <c r="E30" s="692"/>
      <c r="F30" s="692"/>
      <c r="G30" s="692"/>
      <c r="H30" s="693"/>
      <c r="I30" s="699"/>
      <c r="J30" s="694"/>
      <c r="K30" s="175"/>
      <c r="L30" s="695"/>
      <c r="M30" s="175"/>
      <c r="N30" s="692"/>
      <c r="O30" s="348"/>
      <c r="P30" s="704"/>
      <c r="R30" s="690"/>
    </row>
    <row r="31" spans="1:18" ht="15" customHeight="1" x14ac:dyDescent="0.2">
      <c r="A31" s="215"/>
      <c r="B31" s="398"/>
      <c r="C31" s="399"/>
      <c r="D31" s="229"/>
      <c r="E31" s="399"/>
      <c r="F31" s="399"/>
      <c r="G31" s="717" t="s">
        <v>790</v>
      </c>
      <c r="H31" s="687"/>
      <c r="I31" s="702"/>
      <c r="J31" s="787"/>
      <c r="K31" s="229"/>
      <c r="L31" s="688" t="e">
        <f>F31/Capital!$F$57*100</f>
        <v>#DIV/0!</v>
      </c>
      <c r="M31" s="229"/>
      <c r="N31" s="689"/>
      <c r="O31" s="215"/>
      <c r="P31" s="703"/>
      <c r="R31" s="690"/>
    </row>
    <row r="32" spans="1:18" ht="6" customHeight="1" x14ac:dyDescent="0.2">
      <c r="A32" s="342"/>
      <c r="B32" s="691"/>
      <c r="C32" s="692"/>
      <c r="D32" s="175"/>
      <c r="E32" s="692"/>
      <c r="F32" s="692"/>
      <c r="G32" s="692"/>
      <c r="H32" s="693"/>
      <c r="I32" s="699"/>
      <c r="J32" s="694"/>
      <c r="K32" s="175"/>
      <c r="L32" s="695"/>
      <c r="M32" s="175"/>
      <c r="N32" s="692"/>
      <c r="O32" s="348"/>
      <c r="P32" s="704"/>
      <c r="R32" s="690"/>
    </row>
    <row r="33" spans="1:18" ht="15" customHeight="1" x14ac:dyDescent="0.2">
      <c r="A33" s="215"/>
      <c r="B33" s="398"/>
      <c r="C33" s="399"/>
      <c r="D33" s="229"/>
      <c r="E33" s="399"/>
      <c r="F33" s="399"/>
      <c r="G33" s="717" t="s">
        <v>790</v>
      </c>
      <c r="H33" s="687"/>
      <c r="I33" s="702"/>
      <c r="J33" s="787"/>
      <c r="K33" s="229"/>
      <c r="L33" s="688" t="e">
        <f>F33/Capital!$F$57*100</f>
        <v>#DIV/0!</v>
      </c>
      <c r="M33" s="229"/>
      <c r="N33" s="689"/>
      <c r="O33" s="215"/>
      <c r="P33" s="703"/>
      <c r="R33" s="690"/>
    </row>
    <row r="34" spans="1:18" ht="6" customHeight="1" x14ac:dyDescent="0.2">
      <c r="A34" s="342"/>
      <c r="B34" s="691"/>
      <c r="C34" s="692"/>
      <c r="D34" s="175"/>
      <c r="E34" s="692"/>
      <c r="F34" s="692"/>
      <c r="G34" s="692"/>
      <c r="H34" s="693"/>
      <c r="I34" s="699"/>
      <c r="J34" s="694"/>
      <c r="K34" s="175"/>
      <c r="L34" s="695"/>
      <c r="M34" s="175"/>
      <c r="N34" s="692"/>
      <c r="O34" s="348"/>
      <c r="P34" s="704"/>
      <c r="R34" s="690"/>
    </row>
    <row r="35" spans="1:18" ht="15" customHeight="1" x14ac:dyDescent="0.2">
      <c r="A35" s="215"/>
      <c r="B35" s="398"/>
      <c r="C35" s="399"/>
      <c r="D35" s="229"/>
      <c r="E35" s="399"/>
      <c r="F35" s="399"/>
      <c r="G35" s="717" t="s">
        <v>790</v>
      </c>
      <c r="H35" s="687"/>
      <c r="I35" s="702"/>
      <c r="J35" s="787"/>
      <c r="K35" s="229"/>
      <c r="L35" s="688" t="e">
        <f>F35/Capital!$F$57*100</f>
        <v>#DIV/0!</v>
      </c>
      <c r="M35" s="229"/>
      <c r="N35" s="689"/>
      <c r="O35" s="215"/>
      <c r="P35" s="703"/>
      <c r="R35" s="690"/>
    </row>
    <row r="36" spans="1:18" ht="6" customHeight="1" x14ac:dyDescent="0.2">
      <c r="A36" s="342"/>
      <c r="B36" s="691"/>
      <c r="C36" s="692"/>
      <c r="D36" s="175"/>
      <c r="E36" s="692"/>
      <c r="F36" s="692"/>
      <c r="G36" s="692"/>
      <c r="H36" s="693"/>
      <c r="I36" s="699"/>
      <c r="J36" s="694"/>
      <c r="K36" s="175"/>
      <c r="L36" s="695"/>
      <c r="M36" s="175"/>
      <c r="N36" s="692"/>
      <c r="O36" s="348"/>
      <c r="P36" s="704"/>
      <c r="R36" s="690"/>
    </row>
    <row r="37" spans="1:18" ht="15" customHeight="1" x14ac:dyDescent="0.2">
      <c r="A37" s="215"/>
      <c r="B37" s="398"/>
      <c r="C37" s="399"/>
      <c r="D37" s="229"/>
      <c r="E37" s="399"/>
      <c r="F37" s="399"/>
      <c r="G37" s="717" t="s">
        <v>790</v>
      </c>
      <c r="H37" s="687"/>
      <c r="I37" s="702"/>
      <c r="J37" s="787"/>
      <c r="K37" s="229"/>
      <c r="L37" s="688" t="e">
        <f>F37/Capital!$F$57*100</f>
        <v>#DIV/0!</v>
      </c>
      <c r="M37" s="229"/>
      <c r="N37" s="689"/>
      <c r="O37" s="215"/>
      <c r="P37" s="703"/>
      <c r="R37" s="690"/>
    </row>
    <row r="38" spans="1:18" ht="6" customHeight="1" x14ac:dyDescent="0.2">
      <c r="A38" s="342"/>
      <c r="B38" s="691"/>
      <c r="C38" s="692"/>
      <c r="D38" s="175"/>
      <c r="E38" s="692"/>
      <c r="F38" s="692"/>
      <c r="G38" s="692"/>
      <c r="H38" s="693"/>
      <c r="I38" s="699"/>
      <c r="J38" s="694"/>
      <c r="K38" s="175"/>
      <c r="L38" s="695"/>
      <c r="M38" s="175"/>
      <c r="N38" s="692"/>
      <c r="O38" s="348"/>
      <c r="P38" s="704"/>
      <c r="R38" s="690"/>
    </row>
    <row r="39" spans="1:18" ht="15" customHeight="1" x14ac:dyDescent="0.2">
      <c r="A39" s="215"/>
      <c r="B39" s="398"/>
      <c r="C39" s="399"/>
      <c r="D39" s="229"/>
      <c r="E39" s="399"/>
      <c r="F39" s="399"/>
      <c r="G39" s="717" t="s">
        <v>790</v>
      </c>
      <c r="H39" s="687"/>
      <c r="I39" s="702"/>
      <c r="J39" s="787"/>
      <c r="K39" s="229"/>
      <c r="L39" s="688" t="e">
        <f>F39/Capital!$F$57*100</f>
        <v>#DIV/0!</v>
      </c>
      <c r="M39" s="229"/>
      <c r="N39" s="689"/>
      <c r="O39" s="215"/>
      <c r="P39" s="703"/>
      <c r="R39" s="690"/>
    </row>
    <row r="40" spans="1:18" ht="6" customHeight="1" x14ac:dyDescent="0.2">
      <c r="A40" s="342"/>
      <c r="B40" s="691"/>
      <c r="C40" s="692"/>
      <c r="D40" s="175"/>
      <c r="E40" s="692"/>
      <c r="F40" s="692"/>
      <c r="G40" s="692"/>
      <c r="H40" s="693"/>
      <c r="I40" s="699"/>
      <c r="J40" s="694"/>
      <c r="K40" s="175"/>
      <c r="L40" s="695"/>
      <c r="M40" s="175"/>
      <c r="N40" s="692"/>
      <c r="O40" s="348"/>
      <c r="P40" s="704"/>
      <c r="R40" s="690"/>
    </row>
    <row r="41" spans="1:18" ht="15" customHeight="1" x14ac:dyDescent="0.2">
      <c r="A41" s="215"/>
      <c r="B41" s="398"/>
      <c r="C41" s="399"/>
      <c r="D41" s="229"/>
      <c r="E41" s="399"/>
      <c r="F41" s="399"/>
      <c r="G41" s="717" t="s">
        <v>790</v>
      </c>
      <c r="H41" s="687"/>
      <c r="I41" s="702"/>
      <c r="J41" s="787"/>
      <c r="K41" s="229"/>
      <c r="L41" s="688" t="e">
        <f>F41/Capital!$F$57*100</f>
        <v>#DIV/0!</v>
      </c>
      <c r="M41" s="229"/>
      <c r="N41" s="689"/>
      <c r="O41" s="215"/>
      <c r="P41" s="703"/>
      <c r="R41" s="690"/>
    </row>
    <row r="42" spans="1:18" ht="6" customHeight="1" x14ac:dyDescent="0.2">
      <c r="A42" s="342"/>
      <c r="B42" s="691"/>
      <c r="C42" s="692"/>
      <c r="D42" s="175"/>
      <c r="E42" s="692"/>
      <c r="F42" s="692"/>
      <c r="G42" s="692"/>
      <c r="H42" s="693"/>
      <c r="I42" s="699"/>
      <c r="J42" s="694"/>
      <c r="K42" s="175"/>
      <c r="L42" s="695"/>
      <c r="M42" s="175"/>
      <c r="N42" s="692"/>
      <c r="O42" s="348"/>
      <c r="P42" s="704"/>
      <c r="R42" s="690"/>
    </row>
    <row r="43" spans="1:18" ht="15" customHeight="1" x14ac:dyDescent="0.2">
      <c r="A43" s="215"/>
      <c r="B43" s="398"/>
      <c r="C43" s="399"/>
      <c r="D43" s="229"/>
      <c r="E43" s="399"/>
      <c r="F43" s="399"/>
      <c r="G43" s="717" t="s">
        <v>790</v>
      </c>
      <c r="H43" s="687"/>
      <c r="I43" s="702"/>
      <c r="J43" s="787"/>
      <c r="K43" s="229"/>
      <c r="L43" s="688" t="e">
        <f>F43/Capital!$F$57*100</f>
        <v>#DIV/0!</v>
      </c>
      <c r="M43" s="229"/>
      <c r="N43" s="689"/>
      <c r="O43" s="215"/>
      <c r="P43" s="703"/>
      <c r="R43" s="690"/>
    </row>
    <row r="44" spans="1:18" ht="28.5" customHeight="1" x14ac:dyDescent="0.2">
      <c r="A44" s="342"/>
      <c r="B44" s="712" t="s">
        <v>789</v>
      </c>
      <c r="C44" s="175"/>
      <c r="D44" s="175"/>
      <c r="E44" s="175"/>
      <c r="F44" s="175"/>
      <c r="G44" s="175"/>
      <c r="H44" s="694"/>
      <c r="I44" s="175"/>
      <c r="J44" s="175"/>
      <c r="K44" s="175"/>
      <c r="L44" s="694"/>
      <c r="M44" s="694"/>
      <c r="N44" s="694"/>
      <c r="O44" s="348"/>
      <c r="P44" s="246"/>
    </row>
    <row r="45" spans="1:18" ht="15" customHeight="1" x14ac:dyDescent="0.2">
      <c r="A45" s="215"/>
      <c r="B45" s="398"/>
      <c r="C45" s="399"/>
      <c r="D45" s="229"/>
      <c r="E45" s="399"/>
      <c r="F45" s="399"/>
      <c r="G45" s="399"/>
      <c r="H45" s="687"/>
      <c r="I45" s="702"/>
      <c r="J45" s="787"/>
      <c r="K45" s="229"/>
      <c r="L45" s="688" t="e">
        <f>G45/Capital!$F$57*100</f>
        <v>#DIV/0!</v>
      </c>
      <c r="M45" s="229"/>
      <c r="N45" s="689"/>
      <c r="O45" s="215"/>
      <c r="P45" s="703"/>
      <c r="R45" s="690"/>
    </row>
    <row r="46" spans="1:18" ht="6" customHeight="1" x14ac:dyDescent="0.2">
      <c r="A46" s="342"/>
      <c r="B46" s="691"/>
      <c r="C46" s="692"/>
      <c r="D46" s="175"/>
      <c r="E46" s="692"/>
      <c r="F46" s="692"/>
      <c r="G46" s="692"/>
      <c r="H46" s="693"/>
      <c r="I46" s="699"/>
      <c r="J46" s="694"/>
      <c r="K46" s="175"/>
      <c r="L46" s="695"/>
      <c r="M46" s="175"/>
      <c r="N46" s="692"/>
      <c r="O46" s="348"/>
      <c r="P46" s="704"/>
      <c r="R46" s="690"/>
    </row>
    <row r="47" spans="1:18" ht="15" customHeight="1" x14ac:dyDescent="0.2">
      <c r="A47" s="215"/>
      <c r="B47" s="398"/>
      <c r="C47" s="399"/>
      <c r="D47" s="229"/>
      <c r="E47" s="399"/>
      <c r="F47" s="399"/>
      <c r="G47" s="399"/>
      <c r="H47" s="687"/>
      <c r="I47" s="702"/>
      <c r="J47" s="787"/>
      <c r="K47" s="229"/>
      <c r="L47" s="688" t="e">
        <f>G47/Capital!$F$57*100</f>
        <v>#DIV/0!</v>
      </c>
      <c r="M47" s="229"/>
      <c r="N47" s="689"/>
      <c r="O47" s="215"/>
      <c r="P47" s="703"/>
      <c r="R47" s="690"/>
    </row>
    <row r="48" spans="1:18" ht="6" customHeight="1" x14ac:dyDescent="0.2">
      <c r="A48" s="342"/>
      <c r="B48" s="691"/>
      <c r="C48" s="692"/>
      <c r="D48" s="175"/>
      <c r="E48" s="692"/>
      <c r="F48" s="692"/>
      <c r="G48" s="692"/>
      <c r="H48" s="693"/>
      <c r="I48" s="699"/>
      <c r="J48" s="694"/>
      <c r="K48" s="175"/>
      <c r="L48" s="695"/>
      <c r="M48" s="175"/>
      <c r="N48" s="692"/>
      <c r="O48" s="348"/>
      <c r="P48" s="704"/>
      <c r="R48" s="690"/>
    </row>
    <row r="49" spans="1:18" ht="15" customHeight="1" x14ac:dyDescent="0.2">
      <c r="A49" s="215"/>
      <c r="B49" s="398"/>
      <c r="C49" s="399"/>
      <c r="D49" s="229"/>
      <c r="E49" s="399"/>
      <c r="F49" s="399"/>
      <c r="G49" s="399"/>
      <c r="H49" s="687"/>
      <c r="I49" s="702"/>
      <c r="J49" s="787"/>
      <c r="K49" s="229"/>
      <c r="L49" s="688" t="e">
        <f>G49/Capital!$F$57*100</f>
        <v>#DIV/0!</v>
      </c>
      <c r="M49" s="229"/>
      <c r="N49" s="689"/>
      <c r="O49" s="215"/>
      <c r="P49" s="703"/>
      <c r="R49" s="690"/>
    </row>
    <row r="50" spans="1:18" ht="6" customHeight="1" x14ac:dyDescent="0.2">
      <c r="A50" s="342"/>
      <c r="B50" s="691"/>
      <c r="C50" s="692"/>
      <c r="D50" s="175"/>
      <c r="E50" s="692"/>
      <c r="F50" s="692"/>
      <c r="G50" s="692"/>
      <c r="H50" s="693"/>
      <c r="I50" s="699"/>
      <c r="J50" s="694"/>
      <c r="K50" s="175"/>
      <c r="L50" s="695"/>
      <c r="M50" s="175"/>
      <c r="N50" s="692"/>
      <c r="O50" s="348"/>
      <c r="P50" s="704"/>
    </row>
    <row r="51" spans="1:18" ht="15" customHeight="1" x14ac:dyDescent="0.2">
      <c r="A51" s="215"/>
      <c r="B51" s="398"/>
      <c r="C51" s="399"/>
      <c r="D51" s="229"/>
      <c r="E51" s="399"/>
      <c r="F51" s="399"/>
      <c r="G51" s="399"/>
      <c r="H51" s="687"/>
      <c r="I51" s="702"/>
      <c r="J51" s="787"/>
      <c r="K51" s="229"/>
      <c r="L51" s="688" t="e">
        <f>G51/Capital!$F$57*100</f>
        <v>#DIV/0!</v>
      </c>
      <c r="M51" s="229"/>
      <c r="N51" s="689"/>
      <c r="O51" s="215"/>
      <c r="P51" s="703"/>
    </row>
    <row r="52" spans="1:18" ht="6" customHeight="1" x14ac:dyDescent="0.2">
      <c r="A52" s="342"/>
      <c r="B52" s="691"/>
      <c r="C52" s="692"/>
      <c r="D52" s="175"/>
      <c r="E52" s="692"/>
      <c r="F52" s="692"/>
      <c r="G52" s="692"/>
      <c r="H52" s="693"/>
      <c r="I52" s="699"/>
      <c r="J52" s="694"/>
      <c r="K52" s="175"/>
      <c r="L52" s="695"/>
      <c r="M52" s="175"/>
      <c r="N52" s="692"/>
      <c r="O52" s="348"/>
      <c r="P52" s="246"/>
    </row>
    <row r="53" spans="1:18" ht="15" customHeight="1" x14ac:dyDescent="0.2">
      <c r="A53" s="215"/>
      <c r="B53" s="398"/>
      <c r="C53" s="399"/>
      <c r="D53" s="229"/>
      <c r="E53" s="399"/>
      <c r="F53" s="399"/>
      <c r="G53" s="399"/>
      <c r="H53" s="687"/>
      <c r="I53" s="229"/>
      <c r="J53" s="787"/>
      <c r="K53" s="229"/>
      <c r="L53" s="688" t="e">
        <f>G53/Capital!$F$57*100</f>
        <v>#DIV/0!</v>
      </c>
      <c r="M53" s="706"/>
      <c r="N53" s="689"/>
      <c r="O53" s="215"/>
      <c r="P53" s="703"/>
    </row>
    <row r="54" spans="1:18" ht="6" customHeight="1" x14ac:dyDescent="0.2">
      <c r="A54" s="342"/>
      <c r="B54" s="691"/>
      <c r="C54" s="692"/>
      <c r="D54" s="175"/>
      <c r="E54" s="692"/>
      <c r="F54" s="692"/>
      <c r="G54" s="692"/>
      <c r="H54" s="693"/>
      <c r="I54" s="175"/>
      <c r="J54" s="175"/>
      <c r="K54" s="175"/>
      <c r="L54" s="707"/>
      <c r="M54" s="708"/>
      <c r="N54" s="692"/>
      <c r="O54" s="348"/>
      <c r="P54" s="246"/>
    </row>
    <row r="55" spans="1:18" ht="15" customHeight="1" x14ac:dyDescent="0.2">
      <c r="A55" s="215"/>
      <c r="B55" s="398"/>
      <c r="C55" s="399"/>
      <c r="D55" s="229"/>
      <c r="E55" s="399"/>
      <c r="F55" s="399"/>
      <c r="G55" s="399"/>
      <c r="H55" s="687"/>
      <c r="I55" s="229"/>
      <c r="J55" s="787"/>
      <c r="K55" s="229"/>
      <c r="L55" s="688" t="e">
        <f>G55/Capital!$F$57*100</f>
        <v>#DIV/0!</v>
      </c>
      <c r="M55" s="706"/>
      <c r="N55" s="689"/>
      <c r="O55" s="215"/>
      <c r="P55" s="703"/>
    </row>
    <row r="56" spans="1:18" ht="6" customHeight="1" x14ac:dyDescent="0.2">
      <c r="A56" s="342"/>
      <c r="B56" s="691"/>
      <c r="C56" s="692"/>
      <c r="D56" s="175"/>
      <c r="E56" s="692"/>
      <c r="F56" s="692"/>
      <c r="G56" s="692"/>
      <c r="H56" s="693"/>
      <c r="I56" s="175"/>
      <c r="J56" s="175"/>
      <c r="K56" s="175"/>
      <c r="L56" s="707"/>
      <c r="M56" s="708"/>
      <c r="N56" s="692"/>
      <c r="O56" s="348"/>
      <c r="P56" s="246"/>
    </row>
    <row r="57" spans="1:18" ht="15" customHeight="1" x14ac:dyDescent="0.2">
      <c r="A57" s="215"/>
      <c r="B57" s="398"/>
      <c r="C57" s="399"/>
      <c r="D57" s="229"/>
      <c r="E57" s="399"/>
      <c r="F57" s="399"/>
      <c r="G57" s="399"/>
      <c r="H57" s="687"/>
      <c r="I57" s="229"/>
      <c r="J57" s="787"/>
      <c r="K57" s="229"/>
      <c r="L57" s="688" t="e">
        <f>G57/Capital!$F$57*100</f>
        <v>#DIV/0!</v>
      </c>
      <c r="M57" s="706"/>
      <c r="N57" s="689"/>
      <c r="O57" s="215"/>
      <c r="P57" s="703"/>
    </row>
    <row r="58" spans="1:18" ht="6" customHeight="1" x14ac:dyDescent="0.2">
      <c r="A58" s="342"/>
      <c r="B58" s="691"/>
      <c r="C58" s="691"/>
      <c r="D58" s="175"/>
      <c r="E58" s="175"/>
      <c r="F58" s="175"/>
      <c r="G58" s="175"/>
      <c r="H58" s="175"/>
      <c r="I58" s="175"/>
      <c r="J58" s="175"/>
      <c r="K58" s="175"/>
      <c r="L58" s="175"/>
      <c r="M58" s="175"/>
      <c r="N58" s="175"/>
      <c r="O58" s="348"/>
      <c r="P58" s="246"/>
    </row>
  </sheetData>
  <sheetProtection password="C69C" sheet="1" objects="1" scenarios="1"/>
  <mergeCells count="1">
    <mergeCell ref="E2:N2"/>
  </mergeCells>
  <dataValidations count="2">
    <dataValidation type="whole" allowBlank="1" showInputMessage="1" showErrorMessage="1" sqref="F13:F57 G45:G57 J13:N57">
      <formula1>-100000000</formula1>
      <formula2>100000000</formula2>
    </dataValidation>
    <dataValidation type="date" operator="greaterThan" allowBlank="1" showInputMessage="1" showErrorMessage="1" sqref="H44">
      <formula1>42004</formula1>
    </dataValidation>
  </dataValidations>
  <pageMargins left="0.11811023622047245" right="0.11811023622047245" top="0.35433070866141736" bottom="0.35433070866141736" header="0.31496062992125984" footer="0.31496062992125984"/>
  <pageSetup paperSize="9" scale="78" orientation="landscape" r:id="rId1"/>
  <ignoredErrors>
    <ignoredError sqref="L13:L57" evalError="1"/>
  </ignoredErrors>
  <drawing r:id="rId2"/>
  <legacyDrawing r:id="rId3"/>
  <mc:AlternateContent xmlns:mc="http://schemas.openxmlformats.org/markup-compatibility/2006">
    <mc:Choice Requires="x14">
      <controls>
        <mc:AlternateContent xmlns:mc="http://schemas.openxmlformats.org/markup-compatibility/2006">
          <mc:Choice Requires="x14">
            <control shapeId="34841" r:id="rId4" name="Check Box 25">
              <controlPr defaultSize="0" autoFill="0" autoLine="0" autoPict="0">
                <anchor moveWithCells="1">
                  <from>
                    <xdr:col>7</xdr:col>
                    <xdr:colOff>676275</xdr:colOff>
                    <xdr:row>12</xdr:row>
                    <xdr:rowOff>38100</xdr:rowOff>
                  </from>
                  <to>
                    <xdr:col>7</xdr:col>
                    <xdr:colOff>885825</xdr:colOff>
                    <xdr:row>13</xdr:row>
                    <xdr:rowOff>0</xdr:rowOff>
                  </to>
                </anchor>
              </controlPr>
            </control>
          </mc:Choice>
        </mc:AlternateContent>
        <mc:AlternateContent xmlns:mc="http://schemas.openxmlformats.org/markup-compatibility/2006">
          <mc:Choice Requires="x14">
            <control shapeId="34842" r:id="rId5" name="Check Box 26">
              <controlPr defaultSize="0" autoFill="0" autoLine="0" autoPict="0">
                <anchor moveWithCells="1">
                  <from>
                    <xdr:col>7</xdr:col>
                    <xdr:colOff>676275</xdr:colOff>
                    <xdr:row>14</xdr:row>
                    <xdr:rowOff>38100</xdr:rowOff>
                  </from>
                  <to>
                    <xdr:col>7</xdr:col>
                    <xdr:colOff>885825</xdr:colOff>
                    <xdr:row>15</xdr:row>
                    <xdr:rowOff>0</xdr:rowOff>
                  </to>
                </anchor>
              </controlPr>
            </control>
          </mc:Choice>
        </mc:AlternateContent>
        <mc:AlternateContent xmlns:mc="http://schemas.openxmlformats.org/markup-compatibility/2006">
          <mc:Choice Requires="x14">
            <control shapeId="34843" r:id="rId6" name="Check Box 27">
              <controlPr defaultSize="0" autoFill="0" autoLine="0" autoPict="0">
                <anchor moveWithCells="1">
                  <from>
                    <xdr:col>7</xdr:col>
                    <xdr:colOff>676275</xdr:colOff>
                    <xdr:row>16</xdr:row>
                    <xdr:rowOff>38100</xdr:rowOff>
                  </from>
                  <to>
                    <xdr:col>7</xdr:col>
                    <xdr:colOff>885825</xdr:colOff>
                    <xdr:row>17</xdr:row>
                    <xdr:rowOff>0</xdr:rowOff>
                  </to>
                </anchor>
              </controlPr>
            </control>
          </mc:Choice>
        </mc:AlternateContent>
        <mc:AlternateContent xmlns:mc="http://schemas.openxmlformats.org/markup-compatibility/2006">
          <mc:Choice Requires="x14">
            <control shapeId="34844" r:id="rId7" name="Check Box 28">
              <controlPr defaultSize="0" autoFill="0" autoLine="0" autoPict="0">
                <anchor moveWithCells="1">
                  <from>
                    <xdr:col>7</xdr:col>
                    <xdr:colOff>676275</xdr:colOff>
                    <xdr:row>18</xdr:row>
                    <xdr:rowOff>38100</xdr:rowOff>
                  </from>
                  <to>
                    <xdr:col>7</xdr:col>
                    <xdr:colOff>885825</xdr:colOff>
                    <xdr:row>19</xdr:row>
                    <xdr:rowOff>0</xdr:rowOff>
                  </to>
                </anchor>
              </controlPr>
            </control>
          </mc:Choice>
        </mc:AlternateContent>
        <mc:AlternateContent xmlns:mc="http://schemas.openxmlformats.org/markup-compatibility/2006">
          <mc:Choice Requires="x14">
            <control shapeId="34845" r:id="rId8" name="Check Box 29">
              <controlPr defaultSize="0" autoFill="0" autoLine="0" autoPict="0">
                <anchor moveWithCells="1">
                  <from>
                    <xdr:col>7</xdr:col>
                    <xdr:colOff>676275</xdr:colOff>
                    <xdr:row>20</xdr:row>
                    <xdr:rowOff>38100</xdr:rowOff>
                  </from>
                  <to>
                    <xdr:col>7</xdr:col>
                    <xdr:colOff>885825</xdr:colOff>
                    <xdr:row>21</xdr:row>
                    <xdr:rowOff>0</xdr:rowOff>
                  </to>
                </anchor>
              </controlPr>
            </control>
          </mc:Choice>
        </mc:AlternateContent>
        <mc:AlternateContent xmlns:mc="http://schemas.openxmlformats.org/markup-compatibility/2006">
          <mc:Choice Requires="x14">
            <control shapeId="34846" r:id="rId9" name="Check Box 30">
              <controlPr defaultSize="0" autoFill="0" autoLine="0" autoPict="0">
                <anchor moveWithCells="1">
                  <from>
                    <xdr:col>7</xdr:col>
                    <xdr:colOff>676275</xdr:colOff>
                    <xdr:row>22</xdr:row>
                    <xdr:rowOff>38100</xdr:rowOff>
                  </from>
                  <to>
                    <xdr:col>7</xdr:col>
                    <xdr:colOff>885825</xdr:colOff>
                    <xdr:row>23</xdr:row>
                    <xdr:rowOff>0</xdr:rowOff>
                  </to>
                </anchor>
              </controlPr>
            </control>
          </mc:Choice>
        </mc:AlternateContent>
        <mc:AlternateContent xmlns:mc="http://schemas.openxmlformats.org/markup-compatibility/2006">
          <mc:Choice Requires="x14">
            <control shapeId="34847" r:id="rId10" name="Check Box 31">
              <controlPr defaultSize="0" autoFill="0" autoLine="0" autoPict="0">
                <anchor moveWithCells="1">
                  <from>
                    <xdr:col>7</xdr:col>
                    <xdr:colOff>676275</xdr:colOff>
                    <xdr:row>24</xdr:row>
                    <xdr:rowOff>38100</xdr:rowOff>
                  </from>
                  <to>
                    <xdr:col>7</xdr:col>
                    <xdr:colOff>885825</xdr:colOff>
                    <xdr:row>25</xdr:row>
                    <xdr:rowOff>0</xdr:rowOff>
                  </to>
                </anchor>
              </controlPr>
            </control>
          </mc:Choice>
        </mc:AlternateContent>
        <mc:AlternateContent xmlns:mc="http://schemas.openxmlformats.org/markup-compatibility/2006">
          <mc:Choice Requires="x14">
            <control shapeId="34848" r:id="rId11" name="Check Box 32">
              <controlPr defaultSize="0" autoFill="0" autoLine="0" autoPict="0">
                <anchor moveWithCells="1">
                  <from>
                    <xdr:col>7</xdr:col>
                    <xdr:colOff>676275</xdr:colOff>
                    <xdr:row>26</xdr:row>
                    <xdr:rowOff>38100</xdr:rowOff>
                  </from>
                  <to>
                    <xdr:col>7</xdr:col>
                    <xdr:colOff>885825</xdr:colOff>
                    <xdr:row>27</xdr:row>
                    <xdr:rowOff>0</xdr:rowOff>
                  </to>
                </anchor>
              </controlPr>
            </control>
          </mc:Choice>
        </mc:AlternateContent>
        <mc:AlternateContent xmlns:mc="http://schemas.openxmlformats.org/markup-compatibility/2006">
          <mc:Choice Requires="x14">
            <control shapeId="34849" r:id="rId12" name="Check Box 33">
              <controlPr defaultSize="0" autoFill="0" autoLine="0" autoPict="0">
                <anchor moveWithCells="1">
                  <from>
                    <xdr:col>7</xdr:col>
                    <xdr:colOff>676275</xdr:colOff>
                    <xdr:row>28</xdr:row>
                    <xdr:rowOff>38100</xdr:rowOff>
                  </from>
                  <to>
                    <xdr:col>7</xdr:col>
                    <xdr:colOff>885825</xdr:colOff>
                    <xdr:row>29</xdr:row>
                    <xdr:rowOff>0</xdr:rowOff>
                  </to>
                </anchor>
              </controlPr>
            </control>
          </mc:Choice>
        </mc:AlternateContent>
        <mc:AlternateContent xmlns:mc="http://schemas.openxmlformats.org/markup-compatibility/2006">
          <mc:Choice Requires="x14">
            <control shapeId="34850" r:id="rId13" name="Check Box 34">
              <controlPr defaultSize="0" autoFill="0" autoLine="0" autoPict="0">
                <anchor moveWithCells="1">
                  <from>
                    <xdr:col>7</xdr:col>
                    <xdr:colOff>676275</xdr:colOff>
                    <xdr:row>30</xdr:row>
                    <xdr:rowOff>38100</xdr:rowOff>
                  </from>
                  <to>
                    <xdr:col>7</xdr:col>
                    <xdr:colOff>885825</xdr:colOff>
                    <xdr:row>31</xdr:row>
                    <xdr:rowOff>0</xdr:rowOff>
                  </to>
                </anchor>
              </controlPr>
            </control>
          </mc:Choice>
        </mc:AlternateContent>
        <mc:AlternateContent xmlns:mc="http://schemas.openxmlformats.org/markup-compatibility/2006">
          <mc:Choice Requires="x14">
            <control shapeId="34851" r:id="rId14" name="Check Box 35">
              <controlPr defaultSize="0" autoFill="0" autoLine="0" autoPict="0">
                <anchor moveWithCells="1">
                  <from>
                    <xdr:col>7</xdr:col>
                    <xdr:colOff>676275</xdr:colOff>
                    <xdr:row>32</xdr:row>
                    <xdr:rowOff>38100</xdr:rowOff>
                  </from>
                  <to>
                    <xdr:col>7</xdr:col>
                    <xdr:colOff>885825</xdr:colOff>
                    <xdr:row>33</xdr:row>
                    <xdr:rowOff>0</xdr:rowOff>
                  </to>
                </anchor>
              </controlPr>
            </control>
          </mc:Choice>
        </mc:AlternateContent>
        <mc:AlternateContent xmlns:mc="http://schemas.openxmlformats.org/markup-compatibility/2006">
          <mc:Choice Requires="x14">
            <control shapeId="34852" r:id="rId15" name="Check Box 36">
              <controlPr defaultSize="0" autoFill="0" autoLine="0" autoPict="0">
                <anchor moveWithCells="1">
                  <from>
                    <xdr:col>7</xdr:col>
                    <xdr:colOff>676275</xdr:colOff>
                    <xdr:row>34</xdr:row>
                    <xdr:rowOff>38100</xdr:rowOff>
                  </from>
                  <to>
                    <xdr:col>7</xdr:col>
                    <xdr:colOff>885825</xdr:colOff>
                    <xdr:row>35</xdr:row>
                    <xdr:rowOff>0</xdr:rowOff>
                  </to>
                </anchor>
              </controlPr>
            </control>
          </mc:Choice>
        </mc:AlternateContent>
        <mc:AlternateContent xmlns:mc="http://schemas.openxmlformats.org/markup-compatibility/2006">
          <mc:Choice Requires="x14">
            <control shapeId="34853" r:id="rId16" name="Check Box 37">
              <controlPr defaultSize="0" autoFill="0" autoLine="0" autoPict="0">
                <anchor moveWithCells="1">
                  <from>
                    <xdr:col>7</xdr:col>
                    <xdr:colOff>676275</xdr:colOff>
                    <xdr:row>36</xdr:row>
                    <xdr:rowOff>38100</xdr:rowOff>
                  </from>
                  <to>
                    <xdr:col>7</xdr:col>
                    <xdr:colOff>885825</xdr:colOff>
                    <xdr:row>37</xdr:row>
                    <xdr:rowOff>0</xdr:rowOff>
                  </to>
                </anchor>
              </controlPr>
            </control>
          </mc:Choice>
        </mc:AlternateContent>
        <mc:AlternateContent xmlns:mc="http://schemas.openxmlformats.org/markup-compatibility/2006">
          <mc:Choice Requires="x14">
            <control shapeId="34854" r:id="rId17" name="Check Box 38">
              <controlPr defaultSize="0" autoFill="0" autoLine="0" autoPict="0">
                <anchor moveWithCells="1">
                  <from>
                    <xdr:col>7</xdr:col>
                    <xdr:colOff>676275</xdr:colOff>
                    <xdr:row>38</xdr:row>
                    <xdr:rowOff>38100</xdr:rowOff>
                  </from>
                  <to>
                    <xdr:col>7</xdr:col>
                    <xdr:colOff>885825</xdr:colOff>
                    <xdr:row>39</xdr:row>
                    <xdr:rowOff>0</xdr:rowOff>
                  </to>
                </anchor>
              </controlPr>
            </control>
          </mc:Choice>
        </mc:AlternateContent>
        <mc:AlternateContent xmlns:mc="http://schemas.openxmlformats.org/markup-compatibility/2006">
          <mc:Choice Requires="x14">
            <control shapeId="34855" r:id="rId18" name="Check Box 39">
              <controlPr defaultSize="0" autoFill="0" autoLine="0" autoPict="0">
                <anchor moveWithCells="1">
                  <from>
                    <xdr:col>7</xdr:col>
                    <xdr:colOff>676275</xdr:colOff>
                    <xdr:row>40</xdr:row>
                    <xdr:rowOff>38100</xdr:rowOff>
                  </from>
                  <to>
                    <xdr:col>7</xdr:col>
                    <xdr:colOff>885825</xdr:colOff>
                    <xdr:row>41</xdr:row>
                    <xdr:rowOff>0</xdr:rowOff>
                  </to>
                </anchor>
              </controlPr>
            </control>
          </mc:Choice>
        </mc:AlternateContent>
        <mc:AlternateContent xmlns:mc="http://schemas.openxmlformats.org/markup-compatibility/2006">
          <mc:Choice Requires="x14">
            <control shapeId="34856" r:id="rId19" name="Check Box 40">
              <controlPr defaultSize="0" autoFill="0" autoLine="0" autoPict="0">
                <anchor moveWithCells="1">
                  <from>
                    <xdr:col>7</xdr:col>
                    <xdr:colOff>676275</xdr:colOff>
                    <xdr:row>42</xdr:row>
                    <xdr:rowOff>38100</xdr:rowOff>
                  </from>
                  <to>
                    <xdr:col>7</xdr:col>
                    <xdr:colOff>885825</xdr:colOff>
                    <xdr:row>43</xdr:row>
                    <xdr:rowOff>0</xdr:rowOff>
                  </to>
                </anchor>
              </controlPr>
            </control>
          </mc:Choice>
        </mc:AlternateContent>
        <mc:AlternateContent xmlns:mc="http://schemas.openxmlformats.org/markup-compatibility/2006">
          <mc:Choice Requires="x14">
            <control shapeId="34857" r:id="rId20" name="Check Box 41">
              <controlPr defaultSize="0" autoFill="0" autoLine="0" autoPict="0">
                <anchor moveWithCells="1">
                  <from>
                    <xdr:col>7</xdr:col>
                    <xdr:colOff>676275</xdr:colOff>
                    <xdr:row>44</xdr:row>
                    <xdr:rowOff>38100</xdr:rowOff>
                  </from>
                  <to>
                    <xdr:col>7</xdr:col>
                    <xdr:colOff>885825</xdr:colOff>
                    <xdr:row>45</xdr:row>
                    <xdr:rowOff>0</xdr:rowOff>
                  </to>
                </anchor>
              </controlPr>
            </control>
          </mc:Choice>
        </mc:AlternateContent>
        <mc:AlternateContent xmlns:mc="http://schemas.openxmlformats.org/markup-compatibility/2006">
          <mc:Choice Requires="x14">
            <control shapeId="34858" r:id="rId21" name="Check Box 42">
              <controlPr defaultSize="0" autoFill="0" autoLine="0" autoPict="0">
                <anchor moveWithCells="1">
                  <from>
                    <xdr:col>7</xdr:col>
                    <xdr:colOff>676275</xdr:colOff>
                    <xdr:row>46</xdr:row>
                    <xdr:rowOff>38100</xdr:rowOff>
                  </from>
                  <to>
                    <xdr:col>7</xdr:col>
                    <xdr:colOff>885825</xdr:colOff>
                    <xdr:row>47</xdr:row>
                    <xdr:rowOff>0</xdr:rowOff>
                  </to>
                </anchor>
              </controlPr>
            </control>
          </mc:Choice>
        </mc:AlternateContent>
        <mc:AlternateContent xmlns:mc="http://schemas.openxmlformats.org/markup-compatibility/2006">
          <mc:Choice Requires="x14">
            <control shapeId="34859" r:id="rId22" name="Check Box 43">
              <controlPr defaultSize="0" autoFill="0" autoLine="0" autoPict="0">
                <anchor moveWithCells="1">
                  <from>
                    <xdr:col>7</xdr:col>
                    <xdr:colOff>676275</xdr:colOff>
                    <xdr:row>48</xdr:row>
                    <xdr:rowOff>38100</xdr:rowOff>
                  </from>
                  <to>
                    <xdr:col>7</xdr:col>
                    <xdr:colOff>885825</xdr:colOff>
                    <xdr:row>49</xdr:row>
                    <xdr:rowOff>0</xdr:rowOff>
                  </to>
                </anchor>
              </controlPr>
            </control>
          </mc:Choice>
        </mc:AlternateContent>
        <mc:AlternateContent xmlns:mc="http://schemas.openxmlformats.org/markup-compatibility/2006">
          <mc:Choice Requires="x14">
            <control shapeId="34860" r:id="rId23" name="Check Box 44">
              <controlPr defaultSize="0" autoFill="0" autoLine="0" autoPict="0">
                <anchor moveWithCells="1">
                  <from>
                    <xdr:col>7</xdr:col>
                    <xdr:colOff>676275</xdr:colOff>
                    <xdr:row>50</xdr:row>
                    <xdr:rowOff>38100</xdr:rowOff>
                  </from>
                  <to>
                    <xdr:col>7</xdr:col>
                    <xdr:colOff>885825</xdr:colOff>
                    <xdr:row>51</xdr:row>
                    <xdr:rowOff>0</xdr:rowOff>
                  </to>
                </anchor>
              </controlPr>
            </control>
          </mc:Choice>
        </mc:AlternateContent>
        <mc:AlternateContent xmlns:mc="http://schemas.openxmlformats.org/markup-compatibility/2006">
          <mc:Choice Requires="x14">
            <control shapeId="34861" r:id="rId24" name="Check Box 45">
              <controlPr defaultSize="0" autoFill="0" autoLine="0" autoPict="0">
                <anchor moveWithCells="1">
                  <from>
                    <xdr:col>7</xdr:col>
                    <xdr:colOff>676275</xdr:colOff>
                    <xdr:row>52</xdr:row>
                    <xdr:rowOff>38100</xdr:rowOff>
                  </from>
                  <to>
                    <xdr:col>7</xdr:col>
                    <xdr:colOff>885825</xdr:colOff>
                    <xdr:row>53</xdr:row>
                    <xdr:rowOff>0</xdr:rowOff>
                  </to>
                </anchor>
              </controlPr>
            </control>
          </mc:Choice>
        </mc:AlternateContent>
        <mc:AlternateContent xmlns:mc="http://schemas.openxmlformats.org/markup-compatibility/2006">
          <mc:Choice Requires="x14">
            <control shapeId="34862" r:id="rId25" name="Check Box 46">
              <controlPr defaultSize="0" autoFill="0" autoLine="0" autoPict="0">
                <anchor moveWithCells="1">
                  <from>
                    <xdr:col>7</xdr:col>
                    <xdr:colOff>676275</xdr:colOff>
                    <xdr:row>54</xdr:row>
                    <xdr:rowOff>38100</xdr:rowOff>
                  </from>
                  <to>
                    <xdr:col>7</xdr:col>
                    <xdr:colOff>885825</xdr:colOff>
                    <xdr:row>55</xdr:row>
                    <xdr:rowOff>0</xdr:rowOff>
                  </to>
                </anchor>
              </controlPr>
            </control>
          </mc:Choice>
        </mc:AlternateContent>
        <mc:AlternateContent xmlns:mc="http://schemas.openxmlformats.org/markup-compatibility/2006">
          <mc:Choice Requires="x14">
            <control shapeId="34863" r:id="rId26" name="Check Box 47">
              <controlPr defaultSize="0" autoFill="0" autoLine="0" autoPict="0">
                <anchor moveWithCells="1">
                  <from>
                    <xdr:col>7</xdr:col>
                    <xdr:colOff>676275</xdr:colOff>
                    <xdr:row>56</xdr:row>
                    <xdr:rowOff>38100</xdr:rowOff>
                  </from>
                  <to>
                    <xdr:col>7</xdr:col>
                    <xdr:colOff>885825</xdr:colOff>
                    <xdr:row>57</xdr:row>
                    <xdr:rowOff>0</xdr:rowOff>
                  </to>
                </anchor>
              </controlPr>
            </control>
          </mc:Choice>
        </mc:AlternateContent>
      </controls>
    </mc:Choice>
  </mc:AlternateContent>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2">
    <tabColor rgb="FFC00000"/>
    <pageSetUpPr fitToPage="1"/>
  </sheetPr>
  <dimension ref="A1:P120"/>
  <sheetViews>
    <sheetView workbookViewId="0">
      <selection activeCell="E2" sqref="E2:N2"/>
    </sheetView>
  </sheetViews>
  <sheetFormatPr defaultRowHeight="12.75" x14ac:dyDescent="0.2"/>
  <cols>
    <col min="1" max="1" width="2.85546875" style="291" customWidth="1"/>
    <col min="2" max="2" width="37" style="291" customWidth="1"/>
    <col min="3" max="3" width="20.28515625" style="291" customWidth="1"/>
    <col min="4" max="4" width="1.140625" style="291" customWidth="1"/>
    <col min="5" max="5" width="31.140625" style="291" customWidth="1"/>
    <col min="6" max="6" width="15.7109375" style="291" customWidth="1"/>
    <col min="7" max="7" width="18.42578125" style="291" bestFit="1" customWidth="1"/>
    <col min="8" max="8" width="13.85546875" style="291" customWidth="1"/>
    <col min="9" max="9" width="1.140625" style="291" customWidth="1"/>
    <col min="10" max="10" width="10" style="291" customWidth="1"/>
    <col min="11" max="11" width="1.140625" style="291" customWidth="1"/>
    <col min="12" max="12" width="9.5703125" style="291" customWidth="1"/>
    <col min="13" max="13" width="1.140625" style="291" customWidth="1"/>
    <col min="14" max="14" width="10.42578125" style="291" bestFit="1" customWidth="1"/>
    <col min="15" max="15" width="4.140625" style="291" customWidth="1"/>
    <col min="16" max="16" width="0.5703125" style="291" customWidth="1"/>
    <col min="17" max="16384" width="9.140625" style="291"/>
  </cols>
  <sheetData>
    <row r="1" spans="1:16" ht="10.5" customHeight="1" x14ac:dyDescent="0.2">
      <c r="A1" s="215"/>
      <c r="B1" s="205" t="s">
        <v>494</v>
      </c>
      <c r="C1" s="215"/>
      <c r="D1" s="215"/>
      <c r="E1" s="215"/>
      <c r="F1" s="215"/>
      <c r="G1" s="215"/>
      <c r="H1" s="215"/>
      <c r="I1" s="215"/>
      <c r="J1" s="215"/>
      <c r="K1" s="215"/>
      <c r="L1" s="215"/>
      <c r="M1" s="215"/>
      <c r="N1" s="215"/>
      <c r="O1" s="215"/>
      <c r="P1" s="215"/>
    </row>
    <row r="2" spans="1:16" ht="38.25" customHeight="1" x14ac:dyDescent="0.2">
      <c r="A2" s="685" t="s">
        <v>806</v>
      </c>
      <c r="B2" s="685" t="s">
        <v>866</v>
      </c>
      <c r="C2" s="215"/>
      <c r="D2" s="205"/>
      <c r="E2" s="918" t="s">
        <v>878</v>
      </c>
      <c r="F2" s="918"/>
      <c r="G2" s="918"/>
      <c r="H2" s="918"/>
      <c r="I2" s="918"/>
      <c r="J2" s="918"/>
      <c r="K2" s="918"/>
      <c r="L2" s="918"/>
      <c r="M2" s="918"/>
      <c r="N2" s="918"/>
      <c r="O2" s="215"/>
      <c r="P2" s="215"/>
    </row>
    <row r="3" spans="1:16" x14ac:dyDescent="0.2">
      <c r="A3" s="215"/>
      <c r="B3" s="215"/>
      <c r="C3" s="215"/>
      <c r="D3" s="215"/>
      <c r="E3" s="215"/>
      <c r="F3" s="215"/>
      <c r="G3" s="215"/>
      <c r="H3" s="215"/>
      <c r="I3" s="215"/>
      <c r="J3" s="215"/>
      <c r="K3" s="215"/>
      <c r="L3" s="215"/>
      <c r="M3" s="215"/>
      <c r="N3" s="215"/>
      <c r="O3" s="215"/>
      <c r="P3" s="215"/>
    </row>
    <row r="4" spans="1:16" x14ac:dyDescent="0.2">
      <c r="A4" s="215"/>
      <c r="B4" s="330">
        <v>1</v>
      </c>
      <c r="C4" s="331">
        <v>2</v>
      </c>
      <c r="D4" s="332"/>
      <c r="E4" s="331">
        <v>3</v>
      </c>
      <c r="F4" s="331">
        <v>4</v>
      </c>
      <c r="G4" s="331">
        <v>5</v>
      </c>
      <c r="H4" s="331">
        <v>6</v>
      </c>
      <c r="I4" s="332"/>
      <c r="J4" s="331">
        <v>7</v>
      </c>
      <c r="K4" s="332"/>
      <c r="L4" s="331">
        <v>8</v>
      </c>
      <c r="M4" s="332"/>
      <c r="N4" s="331">
        <v>9</v>
      </c>
      <c r="O4" s="246"/>
      <c r="P4" s="246"/>
    </row>
    <row r="5" spans="1:16" x14ac:dyDescent="0.2">
      <c r="A5" s="215"/>
      <c r="B5" s="332" t="s">
        <v>768</v>
      </c>
      <c r="C5" s="332" t="s">
        <v>769</v>
      </c>
      <c r="D5" s="332"/>
      <c r="E5" s="332" t="s">
        <v>449</v>
      </c>
      <c r="F5" s="332" t="s">
        <v>311</v>
      </c>
      <c r="G5" s="332" t="s">
        <v>771</v>
      </c>
      <c r="H5" s="332" t="s">
        <v>312</v>
      </c>
      <c r="I5" s="332"/>
      <c r="J5" s="332" t="s">
        <v>311</v>
      </c>
      <c r="K5" s="332"/>
      <c r="L5" s="332" t="s">
        <v>773</v>
      </c>
      <c r="M5" s="332"/>
      <c r="N5" s="332" t="s">
        <v>451</v>
      </c>
      <c r="O5" s="246"/>
      <c r="P5" s="246"/>
    </row>
    <row r="6" spans="1:16" x14ac:dyDescent="0.2">
      <c r="A6" s="215"/>
      <c r="B6" s="333"/>
      <c r="C6" s="332" t="s">
        <v>774</v>
      </c>
      <c r="D6" s="332"/>
      <c r="E6" s="332" t="s">
        <v>455</v>
      </c>
      <c r="F6" s="332"/>
      <c r="G6" s="332" t="s">
        <v>775</v>
      </c>
      <c r="H6" s="332" t="s">
        <v>456</v>
      </c>
      <c r="I6" s="332"/>
      <c r="J6" s="332" t="s">
        <v>455</v>
      </c>
      <c r="K6" s="332"/>
      <c r="L6" s="332" t="s">
        <v>457</v>
      </c>
      <c r="M6" s="332"/>
      <c r="N6" s="332" t="s">
        <v>458</v>
      </c>
      <c r="O6" s="246"/>
      <c r="P6" s="246"/>
    </row>
    <row r="7" spans="1:16" x14ac:dyDescent="0.2">
      <c r="A7" s="215"/>
      <c r="B7" s="333"/>
      <c r="C7" s="684"/>
      <c r="D7" s="332"/>
      <c r="E7" s="332" t="s">
        <v>773</v>
      </c>
      <c r="F7" s="332"/>
      <c r="G7" s="332" t="s">
        <v>311</v>
      </c>
      <c r="H7" s="332" t="s">
        <v>460</v>
      </c>
      <c r="I7" s="332"/>
      <c r="J7" s="332" t="s">
        <v>461</v>
      </c>
      <c r="K7" s="332"/>
      <c r="L7" s="332" t="s">
        <v>463</v>
      </c>
      <c r="M7" s="332"/>
      <c r="N7" s="332" t="s">
        <v>464</v>
      </c>
      <c r="O7" s="246"/>
      <c r="P7" s="246"/>
    </row>
    <row r="8" spans="1:16" x14ac:dyDescent="0.2">
      <c r="A8" s="215"/>
      <c r="B8" s="334"/>
      <c r="C8" s="332" t="s">
        <v>777</v>
      </c>
      <c r="D8" s="332"/>
      <c r="E8" s="332" t="s">
        <v>867</v>
      </c>
      <c r="F8" s="332"/>
      <c r="G8" s="332"/>
      <c r="H8" s="332" t="s">
        <v>467</v>
      </c>
      <c r="I8" s="332"/>
      <c r="J8" s="332" t="s">
        <v>468</v>
      </c>
      <c r="K8" s="332"/>
      <c r="L8" s="332" t="s">
        <v>454</v>
      </c>
      <c r="M8" s="332"/>
      <c r="N8" s="332" t="s">
        <v>469</v>
      </c>
      <c r="O8" s="246"/>
      <c r="P8" s="246"/>
    </row>
    <row r="9" spans="1:16" x14ac:dyDescent="0.2">
      <c r="A9" s="215"/>
      <c r="B9" s="334"/>
      <c r="C9" s="332" t="s">
        <v>778</v>
      </c>
      <c r="D9" s="333"/>
      <c r="E9" s="332" t="s">
        <v>869</v>
      </c>
      <c r="F9" s="332"/>
      <c r="G9" s="332" t="s">
        <v>779</v>
      </c>
      <c r="H9" s="332" t="s">
        <v>471</v>
      </c>
      <c r="I9" s="333"/>
      <c r="J9" s="333"/>
      <c r="K9" s="333"/>
      <c r="L9" s="332" t="s">
        <v>473</v>
      </c>
      <c r="M9" s="333"/>
      <c r="N9" s="332"/>
      <c r="O9" s="246"/>
      <c r="P9" s="246"/>
    </row>
    <row r="10" spans="1:16" x14ac:dyDescent="0.2">
      <c r="A10" s="215"/>
      <c r="B10" s="335"/>
      <c r="C10" s="336"/>
      <c r="D10" s="332"/>
      <c r="E10" s="337"/>
      <c r="F10" s="337"/>
      <c r="G10" s="336" t="s">
        <v>780</v>
      </c>
      <c r="H10" s="336" t="s">
        <v>474</v>
      </c>
      <c r="I10" s="332"/>
      <c r="J10" s="336"/>
      <c r="K10" s="332"/>
      <c r="L10" s="336" t="s">
        <v>874</v>
      </c>
      <c r="M10" s="332"/>
      <c r="N10" s="337"/>
      <c r="O10" s="246"/>
      <c r="P10" s="246"/>
    </row>
    <row r="11" spans="1:16" x14ac:dyDescent="0.2">
      <c r="A11" s="215"/>
      <c r="B11" s="246"/>
      <c r="C11" s="713"/>
      <c r="D11" s="713"/>
      <c r="E11" s="714"/>
      <c r="F11" s="714"/>
      <c r="G11" s="713"/>
      <c r="H11" s="713"/>
      <c r="I11" s="713"/>
      <c r="J11" s="713"/>
      <c r="K11" s="713"/>
      <c r="L11" s="713"/>
      <c r="M11" s="713"/>
      <c r="N11" s="714"/>
      <c r="O11" s="246"/>
      <c r="P11" s="246"/>
    </row>
    <row r="12" spans="1:16" ht="24" customHeight="1" x14ac:dyDescent="0.2">
      <c r="A12" s="342"/>
      <c r="B12" s="712" t="s">
        <v>787</v>
      </c>
      <c r="C12" s="175"/>
      <c r="D12" s="175"/>
      <c r="E12" s="175"/>
      <c r="F12" s="175"/>
      <c r="G12" s="175"/>
      <c r="H12" s="694"/>
      <c r="I12" s="175"/>
      <c r="J12" s="175"/>
      <c r="K12" s="175"/>
      <c r="L12" s="694"/>
      <c r="M12" s="694"/>
      <c r="N12" s="694"/>
      <c r="O12" s="348"/>
      <c r="P12" s="246"/>
    </row>
    <row r="13" spans="1:16" ht="15" customHeight="1" x14ac:dyDescent="0.2">
      <c r="A13" s="215"/>
      <c r="B13" s="398"/>
      <c r="C13" s="399"/>
      <c r="D13" s="229"/>
      <c r="E13" s="399"/>
      <c r="F13" s="399"/>
      <c r="G13" s="717" t="s">
        <v>790</v>
      </c>
      <c r="H13" s="687"/>
      <c r="I13" s="229"/>
      <c r="J13" s="839"/>
      <c r="K13" s="229"/>
      <c r="L13" s="688" t="e">
        <f>F13/Capital!$F$57*100</f>
        <v>#DIV/0!</v>
      </c>
      <c r="M13" s="706"/>
      <c r="N13" s="689"/>
      <c r="O13" s="215"/>
      <c r="P13" s="215"/>
    </row>
    <row r="14" spans="1:16" ht="6" customHeight="1" x14ac:dyDescent="0.2">
      <c r="A14" s="342"/>
      <c r="B14" s="691"/>
      <c r="C14" s="692"/>
      <c r="D14" s="175"/>
      <c r="E14" s="692"/>
      <c r="F14" s="692"/>
      <c r="G14" s="716"/>
      <c r="H14" s="693"/>
      <c r="I14" s="175"/>
      <c r="J14" s="832"/>
      <c r="K14" s="175"/>
      <c r="L14" s="707"/>
      <c r="M14" s="708"/>
      <c r="N14" s="692"/>
      <c r="O14" s="348"/>
      <c r="P14" s="246"/>
    </row>
    <row r="15" spans="1:16" ht="15" customHeight="1" x14ac:dyDescent="0.2">
      <c r="A15" s="215"/>
      <c r="B15" s="398"/>
      <c r="C15" s="399"/>
      <c r="D15" s="229"/>
      <c r="E15" s="399"/>
      <c r="F15" s="399"/>
      <c r="G15" s="717" t="s">
        <v>790</v>
      </c>
      <c r="H15" s="687"/>
      <c r="I15" s="229"/>
      <c r="J15" s="839"/>
      <c r="K15" s="229"/>
      <c r="L15" s="688" t="e">
        <f>F15/Capital!$F$57*100</f>
        <v>#DIV/0!</v>
      </c>
      <c r="M15" s="706"/>
      <c r="N15" s="689"/>
      <c r="O15" s="215"/>
      <c r="P15" s="215"/>
    </row>
    <row r="16" spans="1:16" ht="6" customHeight="1" x14ac:dyDescent="0.2">
      <c r="A16" s="342"/>
      <c r="B16" s="691"/>
      <c r="C16" s="692"/>
      <c r="D16" s="175"/>
      <c r="E16" s="692"/>
      <c r="F16" s="692"/>
      <c r="G16" s="716"/>
      <c r="H16" s="693"/>
      <c r="I16" s="175"/>
      <c r="J16" s="832"/>
      <c r="K16" s="175"/>
      <c r="L16" s="707"/>
      <c r="M16" s="708"/>
      <c r="N16" s="692"/>
      <c r="O16" s="348"/>
      <c r="P16" s="246"/>
    </row>
    <row r="17" spans="1:16" ht="15" customHeight="1" x14ac:dyDescent="0.2">
      <c r="A17" s="215"/>
      <c r="B17" s="398"/>
      <c r="C17" s="399"/>
      <c r="D17" s="229"/>
      <c r="E17" s="399"/>
      <c r="F17" s="399"/>
      <c r="G17" s="717" t="s">
        <v>790</v>
      </c>
      <c r="H17" s="687"/>
      <c r="I17" s="229"/>
      <c r="J17" s="839"/>
      <c r="K17" s="229"/>
      <c r="L17" s="688" t="e">
        <f>F17/Capital!$F$57*100</f>
        <v>#DIV/0!</v>
      </c>
      <c r="M17" s="706"/>
      <c r="N17" s="689"/>
      <c r="O17" s="215"/>
      <c r="P17" s="215"/>
    </row>
    <row r="18" spans="1:16" ht="6" customHeight="1" x14ac:dyDescent="0.2">
      <c r="A18" s="342"/>
      <c r="B18" s="691"/>
      <c r="C18" s="692"/>
      <c r="D18" s="175"/>
      <c r="E18" s="692"/>
      <c r="F18" s="692"/>
      <c r="G18" s="716"/>
      <c r="H18" s="693"/>
      <c r="I18" s="175"/>
      <c r="J18" s="832"/>
      <c r="K18" s="175"/>
      <c r="L18" s="707"/>
      <c r="M18" s="708"/>
      <c r="N18" s="692"/>
      <c r="O18" s="348"/>
      <c r="P18" s="246"/>
    </row>
    <row r="19" spans="1:16" ht="15" customHeight="1" x14ac:dyDescent="0.2">
      <c r="A19" s="215"/>
      <c r="B19" s="398"/>
      <c r="C19" s="399"/>
      <c r="D19" s="229"/>
      <c r="E19" s="399"/>
      <c r="F19" s="399"/>
      <c r="G19" s="717" t="s">
        <v>790</v>
      </c>
      <c r="H19" s="687"/>
      <c r="I19" s="229"/>
      <c r="J19" s="839"/>
      <c r="K19" s="229"/>
      <c r="L19" s="688" t="e">
        <f>F19/Capital!$F$57*100</f>
        <v>#DIV/0!</v>
      </c>
      <c r="M19" s="706"/>
      <c r="N19" s="689"/>
      <c r="O19" s="215"/>
      <c r="P19" s="215"/>
    </row>
    <row r="20" spans="1:16" ht="6" customHeight="1" x14ac:dyDescent="0.2">
      <c r="A20" s="342"/>
      <c r="B20" s="691"/>
      <c r="C20" s="692"/>
      <c r="D20" s="175"/>
      <c r="E20" s="692"/>
      <c r="F20" s="692"/>
      <c r="G20" s="716"/>
      <c r="H20" s="693"/>
      <c r="I20" s="175"/>
      <c r="J20" s="832"/>
      <c r="K20" s="175"/>
      <c r="L20" s="707"/>
      <c r="M20" s="708"/>
      <c r="N20" s="692"/>
      <c r="O20" s="348"/>
      <c r="P20" s="246"/>
    </row>
    <row r="21" spans="1:16" ht="15" customHeight="1" x14ac:dyDescent="0.2">
      <c r="A21" s="215"/>
      <c r="B21" s="398"/>
      <c r="C21" s="399"/>
      <c r="D21" s="229"/>
      <c r="E21" s="399"/>
      <c r="F21" s="399"/>
      <c r="G21" s="717" t="s">
        <v>790</v>
      </c>
      <c r="H21" s="687"/>
      <c r="I21" s="229"/>
      <c r="J21" s="839"/>
      <c r="K21" s="229"/>
      <c r="L21" s="688" t="e">
        <f>F21/Capital!$F$57*100</f>
        <v>#DIV/0!</v>
      </c>
      <c r="M21" s="706"/>
      <c r="N21" s="689"/>
      <c r="O21" s="215"/>
      <c r="P21" s="215"/>
    </row>
    <row r="22" spans="1:16" ht="6" customHeight="1" x14ac:dyDescent="0.2">
      <c r="A22" s="342"/>
      <c r="B22" s="691"/>
      <c r="C22" s="692"/>
      <c r="D22" s="175"/>
      <c r="E22" s="692"/>
      <c r="F22" s="692"/>
      <c r="G22" s="716"/>
      <c r="H22" s="693"/>
      <c r="I22" s="175"/>
      <c r="J22" s="832"/>
      <c r="K22" s="175"/>
      <c r="L22" s="707"/>
      <c r="M22" s="708"/>
      <c r="N22" s="692"/>
      <c r="O22" s="348"/>
      <c r="P22" s="246"/>
    </row>
    <row r="23" spans="1:16" ht="15" customHeight="1" x14ac:dyDescent="0.2">
      <c r="A23" s="215"/>
      <c r="B23" s="398"/>
      <c r="C23" s="399"/>
      <c r="D23" s="229"/>
      <c r="E23" s="399"/>
      <c r="F23" s="399"/>
      <c r="G23" s="717" t="s">
        <v>790</v>
      </c>
      <c r="H23" s="687"/>
      <c r="I23" s="229"/>
      <c r="J23" s="839"/>
      <c r="K23" s="229"/>
      <c r="L23" s="688" t="e">
        <f>F23/Capital!$F$57*100</f>
        <v>#DIV/0!</v>
      </c>
      <c r="M23" s="706"/>
      <c r="N23" s="689"/>
      <c r="O23" s="215"/>
      <c r="P23" s="215"/>
    </row>
    <row r="24" spans="1:16" ht="6" customHeight="1" x14ac:dyDescent="0.2">
      <c r="A24" s="342"/>
      <c r="B24" s="691"/>
      <c r="C24" s="692"/>
      <c r="D24" s="175"/>
      <c r="E24" s="692"/>
      <c r="F24" s="692"/>
      <c r="G24" s="716"/>
      <c r="H24" s="693"/>
      <c r="I24" s="175"/>
      <c r="J24" s="832"/>
      <c r="K24" s="175"/>
      <c r="L24" s="707"/>
      <c r="M24" s="708"/>
      <c r="N24" s="692"/>
      <c r="O24" s="348"/>
      <c r="P24" s="246"/>
    </row>
    <row r="25" spans="1:16" ht="15" customHeight="1" x14ac:dyDescent="0.2">
      <c r="A25" s="215"/>
      <c r="B25" s="398"/>
      <c r="C25" s="399"/>
      <c r="D25" s="229"/>
      <c r="E25" s="399"/>
      <c r="F25" s="399"/>
      <c r="G25" s="717" t="s">
        <v>790</v>
      </c>
      <c r="H25" s="687"/>
      <c r="I25" s="229"/>
      <c r="J25" s="839"/>
      <c r="K25" s="229"/>
      <c r="L25" s="688" t="e">
        <f>F25/Capital!$F$57*100</f>
        <v>#DIV/0!</v>
      </c>
      <c r="M25" s="706"/>
      <c r="N25" s="689"/>
      <c r="O25" s="215"/>
      <c r="P25" s="215"/>
    </row>
    <row r="26" spans="1:16" ht="6" customHeight="1" x14ac:dyDescent="0.2">
      <c r="A26" s="342"/>
      <c r="B26" s="691"/>
      <c r="C26" s="692"/>
      <c r="D26" s="175"/>
      <c r="E26" s="692"/>
      <c r="F26" s="692"/>
      <c r="G26" s="716"/>
      <c r="H26" s="693"/>
      <c r="I26" s="175"/>
      <c r="J26" s="832"/>
      <c r="K26" s="175"/>
      <c r="L26" s="707"/>
      <c r="M26" s="708"/>
      <c r="N26" s="692"/>
      <c r="O26" s="348"/>
      <c r="P26" s="246"/>
    </row>
    <row r="27" spans="1:16" ht="15" customHeight="1" x14ac:dyDescent="0.2">
      <c r="A27" s="215"/>
      <c r="B27" s="398"/>
      <c r="C27" s="399"/>
      <c r="D27" s="229"/>
      <c r="E27" s="399"/>
      <c r="F27" s="399"/>
      <c r="G27" s="717" t="s">
        <v>790</v>
      </c>
      <c r="H27" s="687"/>
      <c r="I27" s="229"/>
      <c r="J27" s="839"/>
      <c r="K27" s="229"/>
      <c r="L27" s="688" t="e">
        <f>F27/Capital!$F$57*100</f>
        <v>#DIV/0!</v>
      </c>
      <c r="M27" s="706"/>
      <c r="N27" s="689"/>
      <c r="O27" s="215"/>
      <c r="P27" s="215"/>
    </row>
    <row r="28" spans="1:16" ht="6" customHeight="1" x14ac:dyDescent="0.2">
      <c r="A28" s="342"/>
      <c r="B28" s="691"/>
      <c r="C28" s="692"/>
      <c r="D28" s="175"/>
      <c r="E28" s="692"/>
      <c r="F28" s="692"/>
      <c r="G28" s="716"/>
      <c r="H28" s="693"/>
      <c r="I28" s="175"/>
      <c r="J28" s="832"/>
      <c r="K28" s="175"/>
      <c r="L28" s="707"/>
      <c r="M28" s="708"/>
      <c r="N28" s="692"/>
      <c r="O28" s="348"/>
      <c r="P28" s="246"/>
    </row>
    <row r="29" spans="1:16" ht="15" customHeight="1" x14ac:dyDescent="0.2">
      <c r="A29" s="215"/>
      <c r="B29" s="398"/>
      <c r="C29" s="399"/>
      <c r="D29" s="229"/>
      <c r="E29" s="399"/>
      <c r="F29" s="399"/>
      <c r="G29" s="717" t="s">
        <v>790</v>
      </c>
      <c r="H29" s="687"/>
      <c r="I29" s="229"/>
      <c r="J29" s="839"/>
      <c r="K29" s="229"/>
      <c r="L29" s="688" t="e">
        <f>F29/Capital!$F$57*100</f>
        <v>#DIV/0!</v>
      </c>
      <c r="M29" s="706"/>
      <c r="N29" s="689"/>
      <c r="O29" s="215"/>
      <c r="P29" s="215"/>
    </row>
    <row r="30" spans="1:16" ht="6" customHeight="1" x14ac:dyDescent="0.2">
      <c r="A30" s="342"/>
      <c r="B30" s="691"/>
      <c r="C30" s="692"/>
      <c r="D30" s="175"/>
      <c r="E30" s="692"/>
      <c r="F30" s="692"/>
      <c r="G30" s="716"/>
      <c r="H30" s="693"/>
      <c r="I30" s="175"/>
      <c r="J30" s="832"/>
      <c r="K30" s="175"/>
      <c r="L30" s="707"/>
      <c r="M30" s="708"/>
      <c r="N30" s="692"/>
      <c r="O30" s="348"/>
      <c r="P30" s="246"/>
    </row>
    <row r="31" spans="1:16" ht="15" customHeight="1" x14ac:dyDescent="0.2">
      <c r="A31" s="215"/>
      <c r="B31" s="398"/>
      <c r="C31" s="399"/>
      <c r="D31" s="229"/>
      <c r="E31" s="399"/>
      <c r="F31" s="399"/>
      <c r="G31" s="717" t="s">
        <v>790</v>
      </c>
      <c r="H31" s="687"/>
      <c r="I31" s="229"/>
      <c r="J31" s="839"/>
      <c r="K31" s="229"/>
      <c r="L31" s="688" t="e">
        <f>F31/Capital!$F$57*100</f>
        <v>#DIV/0!</v>
      </c>
      <c r="M31" s="706"/>
      <c r="N31" s="689"/>
      <c r="O31" s="215"/>
      <c r="P31" s="215"/>
    </row>
    <row r="32" spans="1:16" ht="6" customHeight="1" x14ac:dyDescent="0.2">
      <c r="A32" s="342"/>
      <c r="B32" s="691"/>
      <c r="C32" s="692"/>
      <c r="D32" s="175"/>
      <c r="E32" s="692"/>
      <c r="F32" s="692"/>
      <c r="G32" s="716"/>
      <c r="H32" s="693"/>
      <c r="I32" s="175"/>
      <c r="J32" s="832"/>
      <c r="K32" s="175"/>
      <c r="L32" s="707"/>
      <c r="M32" s="708"/>
      <c r="N32" s="692"/>
      <c r="O32" s="348"/>
      <c r="P32" s="246"/>
    </row>
    <row r="33" spans="1:16" ht="15" customHeight="1" x14ac:dyDescent="0.2">
      <c r="A33" s="215"/>
      <c r="B33" s="398"/>
      <c r="C33" s="399"/>
      <c r="D33" s="229"/>
      <c r="E33" s="399"/>
      <c r="F33" s="399"/>
      <c r="G33" s="717" t="s">
        <v>790</v>
      </c>
      <c r="H33" s="687"/>
      <c r="I33" s="229"/>
      <c r="J33" s="839"/>
      <c r="K33" s="229"/>
      <c r="L33" s="688" t="e">
        <f>F33/Capital!$F$57*100</f>
        <v>#DIV/0!</v>
      </c>
      <c r="M33" s="706"/>
      <c r="N33" s="689"/>
      <c r="O33" s="215"/>
      <c r="P33" s="215"/>
    </row>
    <row r="34" spans="1:16" ht="6" customHeight="1" x14ac:dyDescent="0.2">
      <c r="A34" s="342"/>
      <c r="B34" s="691"/>
      <c r="C34" s="692"/>
      <c r="D34" s="175"/>
      <c r="E34" s="692"/>
      <c r="F34" s="692"/>
      <c r="G34" s="716"/>
      <c r="H34" s="693"/>
      <c r="I34" s="175"/>
      <c r="J34" s="832"/>
      <c r="K34" s="175"/>
      <c r="L34" s="707"/>
      <c r="M34" s="708"/>
      <c r="N34" s="692"/>
      <c r="O34" s="348"/>
      <c r="P34" s="246"/>
    </row>
    <row r="35" spans="1:16" ht="15" customHeight="1" x14ac:dyDescent="0.2">
      <c r="A35" s="215"/>
      <c r="B35" s="398"/>
      <c r="C35" s="399"/>
      <c r="D35" s="229"/>
      <c r="E35" s="399"/>
      <c r="F35" s="399"/>
      <c r="G35" s="717" t="s">
        <v>790</v>
      </c>
      <c r="H35" s="687"/>
      <c r="I35" s="229"/>
      <c r="J35" s="839"/>
      <c r="K35" s="229"/>
      <c r="L35" s="688" t="e">
        <f>F35/Capital!$F$57*100</f>
        <v>#DIV/0!</v>
      </c>
      <c r="M35" s="706"/>
      <c r="N35" s="689"/>
      <c r="O35" s="215"/>
      <c r="P35" s="215"/>
    </row>
    <row r="36" spans="1:16" ht="6" customHeight="1" x14ac:dyDescent="0.2">
      <c r="A36" s="342"/>
      <c r="B36" s="691"/>
      <c r="C36" s="692"/>
      <c r="D36" s="175"/>
      <c r="E36" s="692"/>
      <c r="F36" s="692"/>
      <c r="G36" s="716"/>
      <c r="H36" s="693"/>
      <c r="I36" s="175"/>
      <c r="J36" s="832"/>
      <c r="K36" s="175"/>
      <c r="L36" s="707"/>
      <c r="M36" s="708"/>
      <c r="N36" s="692"/>
      <c r="O36" s="348"/>
      <c r="P36" s="246"/>
    </row>
    <row r="37" spans="1:16" ht="15" customHeight="1" x14ac:dyDescent="0.2">
      <c r="A37" s="215"/>
      <c r="B37" s="398"/>
      <c r="C37" s="399"/>
      <c r="D37" s="229"/>
      <c r="E37" s="399"/>
      <c r="F37" s="399"/>
      <c r="G37" s="717" t="s">
        <v>790</v>
      </c>
      <c r="H37" s="687"/>
      <c r="I37" s="229"/>
      <c r="J37" s="839"/>
      <c r="K37" s="229"/>
      <c r="L37" s="688" t="e">
        <f>F37/Capital!$F$57*100</f>
        <v>#DIV/0!</v>
      </c>
      <c r="M37" s="706"/>
      <c r="N37" s="689"/>
      <c r="O37" s="215"/>
      <c r="P37" s="215"/>
    </row>
    <row r="38" spans="1:16" ht="6" customHeight="1" x14ac:dyDescent="0.2">
      <c r="A38" s="342"/>
      <c r="B38" s="691"/>
      <c r="C38" s="692"/>
      <c r="D38" s="175"/>
      <c r="E38" s="692"/>
      <c r="F38" s="692"/>
      <c r="G38" s="716"/>
      <c r="H38" s="693"/>
      <c r="I38" s="175"/>
      <c r="J38" s="832"/>
      <c r="K38" s="175"/>
      <c r="L38" s="707"/>
      <c r="M38" s="708"/>
      <c r="N38" s="692"/>
      <c r="O38" s="348"/>
      <c r="P38" s="246"/>
    </row>
    <row r="39" spans="1:16" ht="15" customHeight="1" x14ac:dyDescent="0.2">
      <c r="A39" s="215"/>
      <c r="B39" s="398"/>
      <c r="C39" s="399"/>
      <c r="D39" s="229"/>
      <c r="E39" s="399"/>
      <c r="F39" s="399"/>
      <c r="G39" s="717" t="s">
        <v>790</v>
      </c>
      <c r="H39" s="687"/>
      <c r="I39" s="229"/>
      <c r="J39" s="839"/>
      <c r="K39" s="229"/>
      <c r="L39" s="688" t="e">
        <f>F39/Capital!$F$57*100</f>
        <v>#DIV/0!</v>
      </c>
      <c r="M39" s="706"/>
      <c r="N39" s="689"/>
      <c r="O39" s="215"/>
      <c r="P39" s="215"/>
    </row>
    <row r="40" spans="1:16" ht="6" customHeight="1" x14ac:dyDescent="0.2">
      <c r="A40" s="342"/>
      <c r="B40" s="691"/>
      <c r="C40" s="692"/>
      <c r="D40" s="175"/>
      <c r="E40" s="692"/>
      <c r="F40" s="692"/>
      <c r="G40" s="716"/>
      <c r="H40" s="693"/>
      <c r="I40" s="175"/>
      <c r="J40" s="832"/>
      <c r="K40" s="175"/>
      <c r="L40" s="707"/>
      <c r="M40" s="708"/>
      <c r="N40" s="692"/>
      <c r="O40" s="348"/>
      <c r="P40" s="246"/>
    </row>
    <row r="41" spans="1:16" ht="15" customHeight="1" x14ac:dyDescent="0.2">
      <c r="A41" s="215"/>
      <c r="B41" s="398"/>
      <c r="C41" s="399"/>
      <c r="D41" s="229"/>
      <c r="E41" s="399"/>
      <c r="F41" s="399"/>
      <c r="G41" s="717" t="s">
        <v>790</v>
      </c>
      <c r="H41" s="687"/>
      <c r="I41" s="229"/>
      <c r="J41" s="839"/>
      <c r="K41" s="229"/>
      <c r="L41" s="688" t="e">
        <f>F41/Capital!$F$57*100</f>
        <v>#DIV/0!</v>
      </c>
      <c r="M41" s="706"/>
      <c r="N41" s="689"/>
      <c r="O41" s="215"/>
      <c r="P41" s="215"/>
    </row>
    <row r="42" spans="1:16" ht="6" customHeight="1" x14ac:dyDescent="0.2">
      <c r="A42" s="342"/>
      <c r="B42" s="691"/>
      <c r="C42" s="692"/>
      <c r="D42" s="175"/>
      <c r="E42" s="692"/>
      <c r="F42" s="692"/>
      <c r="G42" s="716"/>
      <c r="H42" s="693"/>
      <c r="I42" s="175"/>
      <c r="J42" s="832"/>
      <c r="K42" s="175"/>
      <c r="L42" s="707"/>
      <c r="M42" s="708"/>
      <c r="N42" s="692"/>
      <c r="O42" s="348"/>
      <c r="P42" s="246"/>
    </row>
    <row r="43" spans="1:16" ht="15" customHeight="1" x14ac:dyDescent="0.2">
      <c r="A43" s="215"/>
      <c r="B43" s="398"/>
      <c r="C43" s="399"/>
      <c r="D43" s="229"/>
      <c r="E43" s="399"/>
      <c r="F43" s="399"/>
      <c r="G43" s="717" t="s">
        <v>790</v>
      </c>
      <c r="H43" s="687"/>
      <c r="I43" s="229"/>
      <c r="J43" s="839"/>
      <c r="K43" s="229"/>
      <c r="L43" s="688" t="e">
        <f>F43/Capital!$F$57*100</f>
        <v>#DIV/0!</v>
      </c>
      <c r="M43" s="706"/>
      <c r="N43" s="689"/>
      <c r="O43" s="215"/>
      <c r="P43" s="215"/>
    </row>
    <row r="44" spans="1:16" ht="6" customHeight="1" x14ac:dyDescent="0.2">
      <c r="A44" s="342"/>
      <c r="B44" s="691"/>
      <c r="C44" s="692"/>
      <c r="D44" s="175"/>
      <c r="E44" s="692"/>
      <c r="F44" s="692"/>
      <c r="G44" s="716"/>
      <c r="H44" s="693"/>
      <c r="I44" s="175"/>
      <c r="J44" s="832"/>
      <c r="K44" s="175"/>
      <c r="L44" s="707"/>
      <c r="M44" s="708"/>
      <c r="N44" s="692"/>
      <c r="O44" s="348"/>
      <c r="P44" s="246"/>
    </row>
    <row r="45" spans="1:16" ht="15" customHeight="1" x14ac:dyDescent="0.2">
      <c r="A45" s="215"/>
      <c r="B45" s="398"/>
      <c r="C45" s="399"/>
      <c r="D45" s="229"/>
      <c r="E45" s="399"/>
      <c r="F45" s="399"/>
      <c r="G45" s="717" t="s">
        <v>790</v>
      </c>
      <c r="H45" s="687"/>
      <c r="I45" s="229"/>
      <c r="J45" s="839"/>
      <c r="K45" s="229"/>
      <c r="L45" s="688" t="e">
        <f>F45/Capital!$F$57*100</f>
        <v>#DIV/0!</v>
      </c>
      <c r="M45" s="706"/>
      <c r="N45" s="689"/>
      <c r="O45" s="215"/>
      <c r="P45" s="215"/>
    </row>
    <row r="46" spans="1:16" ht="6" customHeight="1" x14ac:dyDescent="0.2">
      <c r="A46" s="342"/>
      <c r="B46" s="691"/>
      <c r="C46" s="692"/>
      <c r="D46" s="175"/>
      <c r="E46" s="692"/>
      <c r="F46" s="692"/>
      <c r="G46" s="716"/>
      <c r="H46" s="693"/>
      <c r="I46" s="175"/>
      <c r="J46" s="832"/>
      <c r="K46" s="175"/>
      <c r="L46" s="707"/>
      <c r="M46" s="708"/>
      <c r="N46" s="692"/>
      <c r="O46" s="348"/>
      <c r="P46" s="246"/>
    </row>
    <row r="47" spans="1:16" ht="15" customHeight="1" x14ac:dyDescent="0.2">
      <c r="A47" s="215"/>
      <c r="B47" s="398"/>
      <c r="C47" s="399"/>
      <c r="D47" s="229"/>
      <c r="E47" s="399"/>
      <c r="F47" s="399"/>
      <c r="G47" s="717" t="s">
        <v>790</v>
      </c>
      <c r="H47" s="687"/>
      <c r="I47" s="229"/>
      <c r="J47" s="839"/>
      <c r="K47" s="229"/>
      <c r="L47" s="688" t="e">
        <f>F47/Capital!$F$57*100</f>
        <v>#DIV/0!</v>
      </c>
      <c r="M47" s="706"/>
      <c r="N47" s="689"/>
      <c r="O47" s="215"/>
      <c r="P47" s="215"/>
    </row>
    <row r="48" spans="1:16" ht="6" customHeight="1" x14ac:dyDescent="0.2">
      <c r="A48" s="342"/>
      <c r="B48" s="691"/>
      <c r="C48" s="692"/>
      <c r="D48" s="175"/>
      <c r="E48" s="692"/>
      <c r="F48" s="692"/>
      <c r="G48" s="716"/>
      <c r="H48" s="693"/>
      <c r="I48" s="175"/>
      <c r="J48" s="832"/>
      <c r="K48" s="175"/>
      <c r="L48" s="707"/>
      <c r="M48" s="708"/>
      <c r="N48" s="692"/>
      <c r="O48" s="348"/>
      <c r="P48" s="246"/>
    </row>
    <row r="49" spans="1:16" ht="15" customHeight="1" x14ac:dyDescent="0.2">
      <c r="A49" s="215"/>
      <c r="B49" s="398"/>
      <c r="C49" s="399"/>
      <c r="D49" s="229"/>
      <c r="E49" s="399"/>
      <c r="F49" s="399"/>
      <c r="G49" s="717" t="s">
        <v>790</v>
      </c>
      <c r="H49" s="687"/>
      <c r="I49" s="229"/>
      <c r="J49" s="839"/>
      <c r="K49" s="229"/>
      <c r="L49" s="688" t="e">
        <f>F49/Capital!$F$57*100</f>
        <v>#DIV/0!</v>
      </c>
      <c r="M49" s="706"/>
      <c r="N49" s="689"/>
      <c r="O49" s="215"/>
      <c r="P49" s="215"/>
    </row>
    <row r="50" spans="1:16" ht="6" customHeight="1" x14ac:dyDescent="0.2">
      <c r="A50" s="342"/>
      <c r="B50" s="691"/>
      <c r="C50" s="692"/>
      <c r="D50" s="175"/>
      <c r="E50" s="692"/>
      <c r="F50" s="692"/>
      <c r="G50" s="717"/>
      <c r="H50" s="693"/>
      <c r="I50" s="175"/>
      <c r="J50" s="832"/>
      <c r="K50" s="175"/>
      <c r="L50" s="707"/>
      <c r="M50" s="708"/>
      <c r="N50" s="692"/>
      <c r="O50" s="348"/>
      <c r="P50" s="246"/>
    </row>
    <row r="51" spans="1:16" ht="15" customHeight="1" x14ac:dyDescent="0.2">
      <c r="A51" s="215"/>
      <c r="B51" s="398"/>
      <c r="C51" s="399"/>
      <c r="D51" s="229"/>
      <c r="E51" s="399"/>
      <c r="F51" s="399"/>
      <c r="G51" s="717" t="s">
        <v>790</v>
      </c>
      <c r="H51" s="687"/>
      <c r="I51" s="229"/>
      <c r="J51" s="839"/>
      <c r="K51" s="229"/>
      <c r="L51" s="688" t="e">
        <f>F51/Capital!$F$57*100</f>
        <v>#DIV/0!</v>
      </c>
      <c r="M51" s="706"/>
      <c r="N51" s="689"/>
      <c r="O51" s="215"/>
      <c r="P51" s="215"/>
    </row>
    <row r="52" spans="1:16" ht="6" customHeight="1" x14ac:dyDescent="0.2">
      <c r="A52" s="342"/>
      <c r="B52" s="691"/>
      <c r="C52" s="692"/>
      <c r="D52" s="175"/>
      <c r="E52" s="692"/>
      <c r="F52" s="692"/>
      <c r="G52" s="716"/>
      <c r="H52" s="693"/>
      <c r="I52" s="175"/>
      <c r="J52" s="832"/>
      <c r="K52" s="175"/>
      <c r="L52" s="707"/>
      <c r="M52" s="708"/>
      <c r="N52" s="692"/>
      <c r="O52" s="348"/>
      <c r="P52" s="246"/>
    </row>
    <row r="53" spans="1:16" ht="15" customHeight="1" x14ac:dyDescent="0.2">
      <c r="A53" s="215"/>
      <c r="B53" s="398"/>
      <c r="C53" s="399"/>
      <c r="D53" s="229"/>
      <c r="E53" s="399"/>
      <c r="F53" s="399"/>
      <c r="G53" s="717" t="s">
        <v>790</v>
      </c>
      <c r="H53" s="687"/>
      <c r="I53" s="229"/>
      <c r="J53" s="839"/>
      <c r="K53" s="229"/>
      <c r="L53" s="688" t="e">
        <f>F53/Capital!$F$57*100</f>
        <v>#DIV/0!</v>
      </c>
      <c r="M53" s="706"/>
      <c r="N53" s="689"/>
      <c r="O53" s="215"/>
      <c r="P53" s="215"/>
    </row>
    <row r="54" spans="1:16" ht="6" customHeight="1" x14ac:dyDescent="0.2">
      <c r="A54" s="342"/>
      <c r="B54" s="691"/>
      <c r="C54" s="692"/>
      <c r="D54" s="175"/>
      <c r="E54" s="692"/>
      <c r="F54" s="692"/>
      <c r="G54" s="716"/>
      <c r="H54" s="693"/>
      <c r="I54" s="175"/>
      <c r="J54" s="832"/>
      <c r="K54" s="175"/>
      <c r="L54" s="707"/>
      <c r="M54" s="708"/>
      <c r="N54" s="692"/>
      <c r="O54" s="348"/>
      <c r="P54" s="246"/>
    </row>
    <row r="55" spans="1:16" ht="15" customHeight="1" x14ac:dyDescent="0.2">
      <c r="A55" s="215"/>
      <c r="B55" s="398"/>
      <c r="C55" s="399"/>
      <c r="D55" s="229"/>
      <c r="E55" s="399"/>
      <c r="F55" s="399"/>
      <c r="G55" s="717" t="s">
        <v>790</v>
      </c>
      <c r="H55" s="687"/>
      <c r="I55" s="229"/>
      <c r="J55" s="839"/>
      <c r="K55" s="229"/>
      <c r="L55" s="688" t="e">
        <f>F55/Capital!$F$57*100</f>
        <v>#DIV/0!</v>
      </c>
      <c r="M55" s="706"/>
      <c r="N55" s="689"/>
      <c r="O55" s="215"/>
      <c r="P55" s="215"/>
    </row>
    <row r="56" spans="1:16" ht="6" customHeight="1" x14ac:dyDescent="0.2">
      <c r="A56" s="342"/>
      <c r="B56" s="691"/>
      <c r="C56" s="692"/>
      <c r="D56" s="175"/>
      <c r="E56" s="692"/>
      <c r="F56" s="692"/>
      <c r="G56" s="716"/>
      <c r="H56" s="693"/>
      <c r="I56" s="175"/>
      <c r="J56" s="832"/>
      <c r="K56" s="175"/>
      <c r="L56" s="707"/>
      <c r="M56" s="708"/>
      <c r="N56" s="692"/>
      <c r="O56" s="348"/>
      <c r="P56" s="246"/>
    </row>
    <row r="57" spans="1:16" ht="15" customHeight="1" x14ac:dyDescent="0.2">
      <c r="A57" s="215"/>
      <c r="B57" s="398"/>
      <c r="C57" s="399"/>
      <c r="D57" s="229"/>
      <c r="E57" s="399"/>
      <c r="F57" s="399"/>
      <c r="G57" s="717" t="s">
        <v>790</v>
      </c>
      <c r="H57" s="687"/>
      <c r="I57" s="229"/>
      <c r="J57" s="839"/>
      <c r="K57" s="229"/>
      <c r="L57" s="688" t="e">
        <f>F57/Capital!$F$57*100</f>
        <v>#DIV/0!</v>
      </c>
      <c r="M57" s="706"/>
      <c r="N57" s="689"/>
      <c r="O57" s="215"/>
      <c r="P57" s="215"/>
    </row>
    <row r="58" spans="1:16" ht="6" customHeight="1" x14ac:dyDescent="0.2">
      <c r="A58" s="342"/>
      <c r="B58" s="691"/>
      <c r="C58" s="692"/>
      <c r="D58" s="175"/>
      <c r="E58" s="692"/>
      <c r="F58" s="692"/>
      <c r="G58" s="716"/>
      <c r="H58" s="693"/>
      <c r="I58" s="175"/>
      <c r="J58" s="832"/>
      <c r="K58" s="175"/>
      <c r="L58" s="707"/>
      <c r="M58" s="708"/>
      <c r="N58" s="692"/>
      <c r="O58" s="348"/>
      <c r="P58" s="246"/>
    </row>
    <row r="59" spans="1:16" ht="15" customHeight="1" x14ac:dyDescent="0.2">
      <c r="A59" s="215"/>
      <c r="B59" s="398"/>
      <c r="C59" s="399"/>
      <c r="D59" s="229"/>
      <c r="E59" s="399"/>
      <c r="F59" s="399"/>
      <c r="G59" s="717" t="s">
        <v>790</v>
      </c>
      <c r="H59" s="687"/>
      <c r="I59" s="229"/>
      <c r="J59" s="839"/>
      <c r="K59" s="229"/>
      <c r="L59" s="688" t="e">
        <f>F59/Capital!$F$57*100</f>
        <v>#DIV/0!</v>
      </c>
      <c r="M59" s="706"/>
      <c r="N59" s="689"/>
      <c r="O59" s="215"/>
      <c r="P59" s="215"/>
    </row>
    <row r="60" spans="1:16" ht="6" customHeight="1" x14ac:dyDescent="0.2">
      <c r="A60" s="342"/>
      <c r="B60" s="691"/>
      <c r="C60" s="692"/>
      <c r="D60" s="175"/>
      <c r="E60" s="692"/>
      <c r="F60" s="692"/>
      <c r="G60" s="716"/>
      <c r="H60" s="693"/>
      <c r="I60" s="175"/>
      <c r="J60" s="832"/>
      <c r="K60" s="175"/>
      <c r="L60" s="707"/>
      <c r="M60" s="708"/>
      <c r="N60" s="692"/>
      <c r="O60" s="348"/>
      <c r="P60" s="246"/>
    </row>
    <row r="61" spans="1:16" ht="15" customHeight="1" x14ac:dyDescent="0.2">
      <c r="A61" s="215"/>
      <c r="B61" s="398"/>
      <c r="C61" s="399"/>
      <c r="D61" s="229"/>
      <c r="E61" s="399"/>
      <c r="F61" s="399"/>
      <c r="G61" s="717" t="s">
        <v>790</v>
      </c>
      <c r="H61" s="687"/>
      <c r="I61" s="229"/>
      <c r="J61" s="839"/>
      <c r="K61" s="229"/>
      <c r="L61" s="688" t="e">
        <f>F61/Capital!$F$57*100</f>
        <v>#DIV/0!</v>
      </c>
      <c r="M61" s="706"/>
      <c r="N61" s="689"/>
      <c r="O61" s="215"/>
      <c r="P61" s="215"/>
    </row>
    <row r="62" spans="1:16" ht="36" customHeight="1" x14ac:dyDescent="0.2">
      <c r="A62" s="342"/>
      <c r="B62" s="691"/>
      <c r="C62" s="175"/>
      <c r="D62" s="175"/>
      <c r="E62" s="175"/>
      <c r="F62" s="175"/>
      <c r="G62" s="175"/>
      <c r="H62" s="694"/>
      <c r="I62" s="175"/>
      <c r="J62" s="175"/>
      <c r="K62" s="175"/>
      <c r="L62" s="696"/>
      <c r="M62" s="175"/>
      <c r="N62" s="175"/>
      <c r="O62" s="215"/>
      <c r="P62" s="215"/>
    </row>
    <row r="63" spans="1:16" ht="15" customHeight="1" x14ac:dyDescent="0.2">
      <c r="A63" s="342"/>
      <c r="B63" s="330">
        <v>1</v>
      </c>
      <c r="C63" s="331">
        <v>2</v>
      </c>
      <c r="D63" s="332"/>
      <c r="E63" s="331">
        <v>3</v>
      </c>
      <c r="F63" s="331">
        <v>4</v>
      </c>
      <c r="G63" s="331">
        <v>5</v>
      </c>
      <c r="H63" s="331">
        <v>6</v>
      </c>
      <c r="I63" s="332"/>
      <c r="J63" s="331">
        <v>7</v>
      </c>
      <c r="K63" s="332"/>
      <c r="L63" s="331">
        <v>8</v>
      </c>
      <c r="M63" s="332"/>
      <c r="N63" s="331">
        <v>9</v>
      </c>
      <c r="O63" s="215"/>
      <c r="P63" s="215"/>
    </row>
    <row r="64" spans="1:16" ht="15" customHeight="1" x14ac:dyDescent="0.2">
      <c r="A64" s="342"/>
      <c r="B64" s="332" t="s">
        <v>768</v>
      </c>
      <c r="C64" s="332" t="s">
        <v>769</v>
      </c>
      <c r="D64" s="332"/>
      <c r="E64" s="332" t="s">
        <v>449</v>
      </c>
      <c r="F64" s="332" t="s">
        <v>770</v>
      </c>
      <c r="G64" s="332" t="s">
        <v>771</v>
      </c>
      <c r="H64" s="332" t="s">
        <v>312</v>
      </c>
      <c r="I64" s="332"/>
      <c r="J64" s="332" t="s">
        <v>311</v>
      </c>
      <c r="K64" s="332"/>
      <c r="L64" s="332" t="s">
        <v>773</v>
      </c>
      <c r="M64" s="332"/>
      <c r="N64" s="332" t="s">
        <v>451</v>
      </c>
      <c r="O64" s="215"/>
      <c r="P64" s="215"/>
    </row>
    <row r="65" spans="1:16" ht="15" customHeight="1" x14ac:dyDescent="0.2">
      <c r="A65" s="342"/>
      <c r="B65" s="333"/>
      <c r="C65" s="332" t="s">
        <v>774</v>
      </c>
      <c r="D65" s="332"/>
      <c r="E65" s="332" t="s">
        <v>455</v>
      </c>
      <c r="F65" s="332" t="s">
        <v>311</v>
      </c>
      <c r="G65" s="332" t="s">
        <v>775</v>
      </c>
      <c r="H65" s="332" t="s">
        <v>456</v>
      </c>
      <c r="I65" s="332"/>
      <c r="J65" s="332" t="s">
        <v>455</v>
      </c>
      <c r="K65" s="332"/>
      <c r="L65" s="332" t="s">
        <v>457</v>
      </c>
      <c r="M65" s="332"/>
      <c r="N65" s="332" t="s">
        <v>458</v>
      </c>
      <c r="O65" s="215"/>
      <c r="P65" s="215"/>
    </row>
    <row r="66" spans="1:16" ht="15" customHeight="1" x14ac:dyDescent="0.2">
      <c r="A66" s="342"/>
      <c r="B66" s="333"/>
      <c r="C66" s="684"/>
      <c r="D66" s="332"/>
      <c r="E66" s="332" t="s">
        <v>773</v>
      </c>
      <c r="F66" s="332"/>
      <c r="G66" s="332" t="s">
        <v>311</v>
      </c>
      <c r="H66" s="332" t="s">
        <v>460</v>
      </c>
      <c r="I66" s="332"/>
      <c r="J66" s="332" t="s">
        <v>461</v>
      </c>
      <c r="K66" s="332"/>
      <c r="L66" s="332" t="s">
        <v>463</v>
      </c>
      <c r="M66" s="332"/>
      <c r="N66" s="332" t="s">
        <v>464</v>
      </c>
      <c r="O66" s="215"/>
      <c r="P66" s="215"/>
    </row>
    <row r="67" spans="1:16" ht="15" customHeight="1" x14ac:dyDescent="0.2">
      <c r="A67" s="342"/>
      <c r="B67" s="334"/>
      <c r="C67" s="332" t="s">
        <v>777</v>
      </c>
      <c r="D67" s="332"/>
      <c r="E67" s="332" t="s">
        <v>867</v>
      </c>
      <c r="F67" s="332"/>
      <c r="G67" s="332"/>
      <c r="H67" s="332" t="s">
        <v>467</v>
      </c>
      <c r="I67" s="332"/>
      <c r="J67" s="332" t="s">
        <v>468</v>
      </c>
      <c r="K67" s="332"/>
      <c r="L67" s="332" t="s">
        <v>454</v>
      </c>
      <c r="M67" s="332"/>
      <c r="N67" s="332" t="s">
        <v>469</v>
      </c>
      <c r="O67" s="215"/>
      <c r="P67" s="215"/>
    </row>
    <row r="68" spans="1:16" ht="15" customHeight="1" x14ac:dyDescent="0.2">
      <c r="A68" s="342"/>
      <c r="B68" s="334"/>
      <c r="C68" s="332" t="s">
        <v>778</v>
      </c>
      <c r="D68" s="333"/>
      <c r="E68" s="332" t="s">
        <v>869</v>
      </c>
      <c r="F68" s="332"/>
      <c r="G68" s="332" t="s">
        <v>779</v>
      </c>
      <c r="H68" s="332" t="s">
        <v>471</v>
      </c>
      <c r="I68" s="333"/>
      <c r="J68" s="333"/>
      <c r="K68" s="333"/>
      <c r="L68" s="332" t="s">
        <v>473</v>
      </c>
      <c r="M68" s="333"/>
      <c r="N68" s="332"/>
      <c r="O68" s="215"/>
      <c r="P68" s="215"/>
    </row>
    <row r="69" spans="1:16" ht="15" customHeight="1" x14ac:dyDescent="0.2">
      <c r="A69" s="342"/>
      <c r="B69" s="335"/>
      <c r="C69" s="336"/>
      <c r="D69" s="332"/>
      <c r="E69" s="337"/>
      <c r="F69" s="337"/>
      <c r="G69" s="336" t="s">
        <v>780</v>
      </c>
      <c r="H69" s="336" t="s">
        <v>474</v>
      </c>
      <c r="I69" s="332"/>
      <c r="J69" s="336"/>
      <c r="K69" s="332"/>
      <c r="L69" s="336" t="s">
        <v>874</v>
      </c>
      <c r="M69" s="332"/>
      <c r="N69" s="337"/>
      <c r="O69" s="215"/>
      <c r="P69" s="215"/>
    </row>
    <row r="70" spans="1:16" ht="12" customHeight="1" x14ac:dyDescent="0.2">
      <c r="A70" s="342"/>
      <c r="B70" s="691"/>
      <c r="C70" s="175"/>
      <c r="D70" s="175"/>
      <c r="E70" s="175"/>
      <c r="F70" s="175"/>
      <c r="G70" s="175"/>
      <c r="H70" s="694"/>
      <c r="I70" s="175"/>
      <c r="J70" s="175"/>
      <c r="K70" s="175"/>
      <c r="L70" s="696"/>
      <c r="M70" s="175"/>
      <c r="N70" s="175"/>
      <c r="O70" s="348"/>
      <c r="P70" s="246"/>
    </row>
    <row r="71" spans="1:16" ht="19.5" customHeight="1" x14ac:dyDescent="0.2">
      <c r="A71" s="342"/>
      <c r="B71" s="712" t="s">
        <v>789</v>
      </c>
      <c r="C71" s="175"/>
      <c r="D71" s="175"/>
      <c r="E71" s="175"/>
      <c r="F71" s="175"/>
      <c r="G71" s="175"/>
      <c r="H71" s="694"/>
      <c r="I71" s="175"/>
      <c r="J71" s="832"/>
      <c r="K71" s="175"/>
      <c r="L71" s="694"/>
      <c r="M71" s="694"/>
      <c r="N71" s="694"/>
      <c r="O71" s="348"/>
      <c r="P71" s="246"/>
    </row>
    <row r="72" spans="1:16" ht="15" customHeight="1" x14ac:dyDescent="0.2">
      <c r="A72" s="215"/>
      <c r="B72" s="398"/>
      <c r="C72" s="399"/>
      <c r="D72" s="229"/>
      <c r="E72" s="399"/>
      <c r="F72" s="399"/>
      <c r="G72" s="399"/>
      <c r="H72" s="687"/>
      <c r="I72" s="229"/>
      <c r="J72" s="839"/>
      <c r="K72" s="229"/>
      <c r="L72" s="688" t="e">
        <f>G72/Capital!$F$57*100</f>
        <v>#DIV/0!</v>
      </c>
      <c r="M72" s="706"/>
      <c r="N72" s="689"/>
      <c r="O72" s="215"/>
      <c r="P72" s="215"/>
    </row>
    <row r="73" spans="1:16" ht="6" customHeight="1" x14ac:dyDescent="0.2">
      <c r="A73" s="342"/>
      <c r="B73" s="691"/>
      <c r="C73" s="692"/>
      <c r="D73" s="175"/>
      <c r="E73" s="692"/>
      <c r="F73" s="692"/>
      <c r="G73" s="692"/>
      <c r="H73" s="693"/>
      <c r="I73" s="175"/>
      <c r="J73" s="832"/>
      <c r="K73" s="175"/>
      <c r="L73" s="707"/>
      <c r="M73" s="708"/>
      <c r="N73" s="692"/>
      <c r="O73" s="348"/>
      <c r="P73" s="246"/>
    </row>
    <row r="74" spans="1:16" ht="15" customHeight="1" x14ac:dyDescent="0.2">
      <c r="A74" s="215"/>
      <c r="B74" s="398"/>
      <c r="C74" s="399"/>
      <c r="D74" s="229"/>
      <c r="E74" s="399"/>
      <c r="F74" s="399"/>
      <c r="G74" s="399"/>
      <c r="H74" s="687"/>
      <c r="I74" s="229"/>
      <c r="J74" s="839"/>
      <c r="K74" s="229"/>
      <c r="L74" s="688" t="e">
        <f>G74/Capital!$F$57*100</f>
        <v>#DIV/0!</v>
      </c>
      <c r="M74" s="706"/>
      <c r="N74" s="689"/>
      <c r="O74" s="215"/>
      <c r="P74" s="215"/>
    </row>
    <row r="75" spans="1:16" ht="6" customHeight="1" x14ac:dyDescent="0.2">
      <c r="A75" s="342"/>
      <c r="B75" s="691"/>
      <c r="C75" s="692"/>
      <c r="D75" s="175"/>
      <c r="E75" s="692"/>
      <c r="F75" s="692"/>
      <c r="G75" s="692"/>
      <c r="H75" s="693"/>
      <c r="I75" s="175"/>
      <c r="J75" s="832"/>
      <c r="K75" s="175"/>
      <c r="L75" s="707"/>
      <c r="M75" s="708"/>
      <c r="N75" s="692"/>
      <c r="O75" s="348"/>
      <c r="P75" s="246"/>
    </row>
    <row r="76" spans="1:16" ht="15" customHeight="1" x14ac:dyDescent="0.2">
      <c r="A76" s="215"/>
      <c r="B76" s="398"/>
      <c r="C76" s="399"/>
      <c r="D76" s="229"/>
      <c r="E76" s="399"/>
      <c r="F76" s="399"/>
      <c r="G76" s="399"/>
      <c r="H76" s="687"/>
      <c r="I76" s="229"/>
      <c r="J76" s="839"/>
      <c r="K76" s="229"/>
      <c r="L76" s="688" t="e">
        <f>G76/Capital!$F$57*100</f>
        <v>#DIV/0!</v>
      </c>
      <c r="M76" s="706"/>
      <c r="N76" s="689"/>
      <c r="O76" s="215"/>
      <c r="P76" s="215"/>
    </row>
    <row r="77" spans="1:16" ht="6" customHeight="1" x14ac:dyDescent="0.2">
      <c r="A77" s="342"/>
      <c r="B77" s="691"/>
      <c r="C77" s="692"/>
      <c r="D77" s="175"/>
      <c r="E77" s="692"/>
      <c r="F77" s="692"/>
      <c r="G77" s="692"/>
      <c r="H77" s="693"/>
      <c r="I77" s="175"/>
      <c r="J77" s="832"/>
      <c r="K77" s="175"/>
      <c r="L77" s="707"/>
      <c r="M77" s="708"/>
      <c r="N77" s="692"/>
      <c r="O77" s="348"/>
      <c r="P77" s="246"/>
    </row>
    <row r="78" spans="1:16" ht="15" customHeight="1" x14ac:dyDescent="0.2">
      <c r="A78" s="215"/>
      <c r="B78" s="398"/>
      <c r="C78" s="399"/>
      <c r="D78" s="229"/>
      <c r="E78" s="399"/>
      <c r="F78" s="399"/>
      <c r="G78" s="399"/>
      <c r="H78" s="687"/>
      <c r="I78" s="229"/>
      <c r="J78" s="839"/>
      <c r="K78" s="229"/>
      <c r="L78" s="688" t="e">
        <f>G78/Capital!$F$57*100</f>
        <v>#DIV/0!</v>
      </c>
      <c r="M78" s="706"/>
      <c r="N78" s="689"/>
      <c r="O78" s="215"/>
      <c r="P78" s="215"/>
    </row>
    <row r="79" spans="1:16" ht="6" customHeight="1" x14ac:dyDescent="0.2">
      <c r="A79" s="342"/>
      <c r="B79" s="691"/>
      <c r="C79" s="692"/>
      <c r="D79" s="175"/>
      <c r="E79" s="692"/>
      <c r="F79" s="692"/>
      <c r="G79" s="692"/>
      <c r="H79" s="693"/>
      <c r="I79" s="175"/>
      <c r="J79" s="832"/>
      <c r="K79" s="175"/>
      <c r="L79" s="707"/>
      <c r="M79" s="708"/>
      <c r="N79" s="692"/>
      <c r="O79" s="348"/>
      <c r="P79" s="246"/>
    </row>
    <row r="80" spans="1:16" ht="15" customHeight="1" x14ac:dyDescent="0.2">
      <c r="A80" s="215"/>
      <c r="B80" s="398"/>
      <c r="C80" s="399"/>
      <c r="D80" s="229"/>
      <c r="E80" s="399"/>
      <c r="F80" s="399"/>
      <c r="G80" s="399"/>
      <c r="H80" s="687"/>
      <c r="I80" s="229"/>
      <c r="J80" s="839"/>
      <c r="K80" s="229"/>
      <c r="L80" s="688" t="e">
        <f>G80/Capital!$F$57*100</f>
        <v>#DIV/0!</v>
      </c>
      <c r="M80" s="706"/>
      <c r="N80" s="689"/>
      <c r="O80" s="215"/>
      <c r="P80" s="215"/>
    </row>
    <row r="81" spans="1:16" ht="6" customHeight="1" x14ac:dyDescent="0.2">
      <c r="A81" s="342"/>
      <c r="B81" s="691"/>
      <c r="C81" s="692"/>
      <c r="D81" s="175"/>
      <c r="E81" s="692"/>
      <c r="F81" s="692"/>
      <c r="G81" s="692"/>
      <c r="H81" s="693"/>
      <c r="I81" s="175"/>
      <c r="J81" s="832"/>
      <c r="K81" s="175"/>
      <c r="L81" s="707"/>
      <c r="M81" s="708"/>
      <c r="N81" s="692"/>
      <c r="O81" s="348"/>
      <c r="P81" s="246"/>
    </row>
    <row r="82" spans="1:16" ht="15" customHeight="1" x14ac:dyDescent="0.2">
      <c r="A82" s="215"/>
      <c r="B82" s="398"/>
      <c r="C82" s="399"/>
      <c r="D82" s="229"/>
      <c r="E82" s="399"/>
      <c r="F82" s="399"/>
      <c r="G82" s="399"/>
      <c r="H82" s="687"/>
      <c r="I82" s="229"/>
      <c r="J82" s="839"/>
      <c r="K82" s="229"/>
      <c r="L82" s="688" t="e">
        <f>G82/Capital!$F$57*100</f>
        <v>#DIV/0!</v>
      </c>
      <c r="M82" s="706"/>
      <c r="N82" s="689"/>
      <c r="O82" s="215"/>
      <c r="P82" s="215"/>
    </row>
    <row r="83" spans="1:16" ht="6" customHeight="1" x14ac:dyDescent="0.2">
      <c r="A83" s="342"/>
      <c r="B83" s="691"/>
      <c r="C83" s="692"/>
      <c r="D83" s="175"/>
      <c r="E83" s="692"/>
      <c r="F83" s="692"/>
      <c r="G83" s="692"/>
      <c r="H83" s="693"/>
      <c r="I83" s="175"/>
      <c r="J83" s="832"/>
      <c r="K83" s="175"/>
      <c r="L83" s="707"/>
      <c r="M83" s="708"/>
      <c r="N83" s="692"/>
      <c r="O83" s="348"/>
      <c r="P83" s="246"/>
    </row>
    <row r="84" spans="1:16" ht="15" customHeight="1" x14ac:dyDescent="0.2">
      <c r="A84" s="215"/>
      <c r="B84" s="398"/>
      <c r="C84" s="399"/>
      <c r="D84" s="229"/>
      <c r="E84" s="399"/>
      <c r="F84" s="399"/>
      <c r="G84" s="399"/>
      <c r="H84" s="687"/>
      <c r="I84" s="229"/>
      <c r="J84" s="839"/>
      <c r="K84" s="229"/>
      <c r="L84" s="688" t="e">
        <f>G84/Capital!$F$57*100</f>
        <v>#DIV/0!</v>
      </c>
      <c r="M84" s="706"/>
      <c r="N84" s="689"/>
      <c r="O84" s="215"/>
      <c r="P84" s="215"/>
    </row>
    <row r="85" spans="1:16" ht="6" customHeight="1" x14ac:dyDescent="0.2">
      <c r="A85" s="342"/>
      <c r="B85" s="691"/>
      <c r="C85" s="692"/>
      <c r="D85" s="175"/>
      <c r="E85" s="692"/>
      <c r="F85" s="692"/>
      <c r="G85" s="692"/>
      <c r="H85" s="693"/>
      <c r="I85" s="175"/>
      <c r="J85" s="832"/>
      <c r="K85" s="175"/>
      <c r="L85" s="707"/>
      <c r="M85" s="708"/>
      <c r="N85" s="692"/>
      <c r="O85" s="348"/>
      <c r="P85" s="246"/>
    </row>
    <row r="86" spans="1:16" ht="15" customHeight="1" x14ac:dyDescent="0.2">
      <c r="A86" s="215"/>
      <c r="B86" s="398"/>
      <c r="C86" s="399"/>
      <c r="D86" s="229"/>
      <c r="E86" s="399"/>
      <c r="F86" s="399"/>
      <c r="G86" s="399"/>
      <c r="H86" s="687"/>
      <c r="I86" s="229"/>
      <c r="J86" s="839"/>
      <c r="K86" s="229"/>
      <c r="L86" s="688" t="e">
        <f>G86/Capital!$F$57*100</f>
        <v>#DIV/0!</v>
      </c>
      <c r="M86" s="706"/>
      <c r="N86" s="689"/>
      <c r="O86" s="215"/>
      <c r="P86" s="215"/>
    </row>
    <row r="87" spans="1:16" ht="6" customHeight="1" x14ac:dyDescent="0.2">
      <c r="A87" s="342"/>
      <c r="B87" s="691"/>
      <c r="C87" s="692"/>
      <c r="D87" s="175"/>
      <c r="E87" s="692"/>
      <c r="F87" s="692"/>
      <c r="G87" s="692"/>
      <c r="H87" s="693"/>
      <c r="I87" s="175"/>
      <c r="J87" s="832"/>
      <c r="K87" s="175"/>
      <c r="L87" s="707"/>
      <c r="M87" s="708"/>
      <c r="N87" s="692"/>
      <c r="O87" s="348"/>
      <c r="P87" s="246"/>
    </row>
    <row r="88" spans="1:16" ht="15" customHeight="1" x14ac:dyDescent="0.2">
      <c r="A88" s="215"/>
      <c r="B88" s="398"/>
      <c r="C88" s="399"/>
      <c r="D88" s="229"/>
      <c r="E88" s="399"/>
      <c r="F88" s="399"/>
      <c r="G88" s="399"/>
      <c r="H88" s="687"/>
      <c r="I88" s="229"/>
      <c r="J88" s="839"/>
      <c r="K88" s="229"/>
      <c r="L88" s="688" t="e">
        <f>G88/Capital!$F$57*100</f>
        <v>#DIV/0!</v>
      </c>
      <c r="M88" s="706"/>
      <c r="N88" s="689"/>
      <c r="O88" s="215"/>
      <c r="P88" s="215"/>
    </row>
    <row r="89" spans="1:16" ht="6" customHeight="1" x14ac:dyDescent="0.2">
      <c r="A89" s="342"/>
      <c r="B89" s="691"/>
      <c r="C89" s="692"/>
      <c r="D89" s="175"/>
      <c r="E89" s="692"/>
      <c r="F89" s="692"/>
      <c r="G89" s="692"/>
      <c r="H89" s="693"/>
      <c r="I89" s="175"/>
      <c r="J89" s="832"/>
      <c r="K89" s="175"/>
      <c r="L89" s="707"/>
      <c r="M89" s="708"/>
      <c r="N89" s="692"/>
      <c r="O89" s="348"/>
      <c r="P89" s="246"/>
    </row>
    <row r="90" spans="1:16" ht="15" customHeight="1" x14ac:dyDescent="0.2">
      <c r="A90" s="215"/>
      <c r="B90" s="398"/>
      <c r="C90" s="399"/>
      <c r="D90" s="229"/>
      <c r="E90" s="399"/>
      <c r="F90" s="399"/>
      <c r="G90" s="399"/>
      <c r="H90" s="687"/>
      <c r="I90" s="229"/>
      <c r="J90" s="839"/>
      <c r="K90" s="229"/>
      <c r="L90" s="688" t="e">
        <f>G90/Capital!$F$57*100</f>
        <v>#DIV/0!</v>
      </c>
      <c r="M90" s="706"/>
      <c r="N90" s="689"/>
      <c r="O90" s="215"/>
      <c r="P90" s="215"/>
    </row>
    <row r="91" spans="1:16" ht="6" customHeight="1" x14ac:dyDescent="0.2">
      <c r="A91" s="342"/>
      <c r="B91" s="691"/>
      <c r="C91" s="692"/>
      <c r="D91" s="175"/>
      <c r="E91" s="692"/>
      <c r="F91" s="692"/>
      <c r="G91" s="692"/>
      <c r="H91" s="693"/>
      <c r="I91" s="175"/>
      <c r="J91" s="832"/>
      <c r="K91" s="175"/>
      <c r="L91" s="707"/>
      <c r="M91" s="708"/>
      <c r="N91" s="692"/>
      <c r="O91" s="348"/>
      <c r="P91" s="246"/>
    </row>
    <row r="92" spans="1:16" ht="15" customHeight="1" x14ac:dyDescent="0.2">
      <c r="A92" s="215"/>
      <c r="B92" s="398"/>
      <c r="C92" s="399"/>
      <c r="D92" s="229"/>
      <c r="E92" s="399"/>
      <c r="F92" s="399"/>
      <c r="G92" s="399"/>
      <c r="H92" s="687"/>
      <c r="I92" s="229"/>
      <c r="J92" s="839"/>
      <c r="K92" s="229"/>
      <c r="L92" s="688" t="e">
        <f>G92/Capital!$F$57*100</f>
        <v>#DIV/0!</v>
      </c>
      <c r="M92" s="706"/>
      <c r="N92" s="689"/>
      <c r="O92" s="215"/>
      <c r="P92" s="215"/>
    </row>
    <row r="93" spans="1:16" ht="6" customHeight="1" x14ac:dyDescent="0.2">
      <c r="A93" s="342"/>
      <c r="B93" s="691"/>
      <c r="C93" s="692"/>
      <c r="D93" s="175"/>
      <c r="E93" s="692"/>
      <c r="F93" s="692"/>
      <c r="G93" s="692"/>
      <c r="H93" s="693"/>
      <c r="I93" s="175"/>
      <c r="J93" s="832"/>
      <c r="K93" s="175"/>
      <c r="L93" s="707"/>
      <c r="M93" s="708"/>
      <c r="N93" s="692"/>
      <c r="O93" s="348"/>
      <c r="P93" s="246"/>
    </row>
    <row r="94" spans="1:16" ht="15" customHeight="1" x14ac:dyDescent="0.2">
      <c r="A94" s="215"/>
      <c r="B94" s="398"/>
      <c r="C94" s="399"/>
      <c r="D94" s="229"/>
      <c r="E94" s="399"/>
      <c r="F94" s="399"/>
      <c r="G94" s="399"/>
      <c r="H94" s="687"/>
      <c r="I94" s="229"/>
      <c r="J94" s="839"/>
      <c r="K94" s="229"/>
      <c r="L94" s="688" t="e">
        <f>G94/Capital!$F$57*100</f>
        <v>#DIV/0!</v>
      </c>
      <c r="M94" s="706"/>
      <c r="N94" s="689"/>
      <c r="O94" s="215"/>
      <c r="P94" s="215"/>
    </row>
    <row r="95" spans="1:16" ht="6" customHeight="1" x14ac:dyDescent="0.2">
      <c r="A95" s="342"/>
      <c r="B95" s="691"/>
      <c r="C95" s="692"/>
      <c r="D95" s="175"/>
      <c r="E95" s="692"/>
      <c r="F95" s="692"/>
      <c r="G95" s="692"/>
      <c r="H95" s="693"/>
      <c r="I95" s="175"/>
      <c r="J95" s="832"/>
      <c r="K95" s="175"/>
      <c r="L95" s="707"/>
      <c r="M95" s="708"/>
      <c r="N95" s="692"/>
      <c r="O95" s="348"/>
      <c r="P95" s="246"/>
    </row>
    <row r="96" spans="1:16" ht="15" customHeight="1" x14ac:dyDescent="0.2">
      <c r="A96" s="215"/>
      <c r="B96" s="398"/>
      <c r="C96" s="399"/>
      <c r="D96" s="229"/>
      <c r="E96" s="399"/>
      <c r="F96" s="399"/>
      <c r="G96" s="399"/>
      <c r="H96" s="687"/>
      <c r="I96" s="229"/>
      <c r="J96" s="839"/>
      <c r="K96" s="229"/>
      <c r="L96" s="688" t="e">
        <f>G96/Capital!$F$57*100</f>
        <v>#DIV/0!</v>
      </c>
      <c r="M96" s="706"/>
      <c r="N96" s="689"/>
      <c r="O96" s="215"/>
      <c r="P96" s="215"/>
    </row>
    <row r="97" spans="1:16" ht="6" customHeight="1" x14ac:dyDescent="0.2">
      <c r="A97" s="342"/>
      <c r="B97" s="691"/>
      <c r="C97" s="692"/>
      <c r="D97" s="175"/>
      <c r="E97" s="692"/>
      <c r="F97" s="692"/>
      <c r="G97" s="692"/>
      <c r="H97" s="693"/>
      <c r="I97" s="175"/>
      <c r="J97" s="832"/>
      <c r="K97" s="175"/>
      <c r="L97" s="707"/>
      <c r="M97" s="708"/>
      <c r="N97" s="692"/>
      <c r="O97" s="348"/>
      <c r="P97" s="246"/>
    </row>
    <row r="98" spans="1:16" ht="15" customHeight="1" x14ac:dyDescent="0.2">
      <c r="A98" s="215"/>
      <c r="B98" s="398"/>
      <c r="C98" s="399"/>
      <c r="D98" s="229"/>
      <c r="E98" s="399"/>
      <c r="F98" s="399"/>
      <c r="G98" s="399"/>
      <c r="H98" s="687"/>
      <c r="I98" s="229"/>
      <c r="J98" s="839"/>
      <c r="K98" s="229"/>
      <c r="L98" s="688" t="e">
        <f>G98/Capital!$F$57*100</f>
        <v>#DIV/0!</v>
      </c>
      <c r="M98" s="706"/>
      <c r="N98" s="689"/>
      <c r="O98" s="215"/>
      <c r="P98" s="215"/>
    </row>
    <row r="99" spans="1:16" ht="6" customHeight="1" x14ac:dyDescent="0.2">
      <c r="A99" s="342"/>
      <c r="B99" s="691"/>
      <c r="C99" s="692"/>
      <c r="D99" s="175"/>
      <c r="E99" s="692"/>
      <c r="F99" s="692"/>
      <c r="G99" s="692"/>
      <c r="H99" s="693"/>
      <c r="I99" s="175"/>
      <c r="J99" s="832"/>
      <c r="K99" s="175"/>
      <c r="L99" s="707"/>
      <c r="M99" s="708"/>
      <c r="N99" s="692"/>
      <c r="O99" s="348"/>
      <c r="P99" s="246"/>
    </row>
    <row r="100" spans="1:16" ht="15" customHeight="1" x14ac:dyDescent="0.2">
      <c r="A100" s="215"/>
      <c r="B100" s="398"/>
      <c r="C100" s="399"/>
      <c r="D100" s="229"/>
      <c r="E100" s="399"/>
      <c r="F100" s="399"/>
      <c r="G100" s="399"/>
      <c r="H100" s="687"/>
      <c r="I100" s="229"/>
      <c r="J100" s="839"/>
      <c r="K100" s="229"/>
      <c r="L100" s="688" t="e">
        <f>G100/Capital!$F$57*100</f>
        <v>#DIV/0!</v>
      </c>
      <c r="M100" s="706"/>
      <c r="N100" s="689"/>
      <c r="O100" s="215"/>
      <c r="P100" s="215"/>
    </row>
    <row r="101" spans="1:16" ht="6" customHeight="1" x14ac:dyDescent="0.2">
      <c r="A101" s="342"/>
      <c r="B101" s="691"/>
      <c r="C101" s="692"/>
      <c r="D101" s="175"/>
      <c r="E101" s="692"/>
      <c r="F101" s="692"/>
      <c r="G101" s="692"/>
      <c r="H101" s="693"/>
      <c r="I101" s="175"/>
      <c r="J101" s="832"/>
      <c r="K101" s="175"/>
      <c r="L101" s="707"/>
      <c r="M101" s="708"/>
      <c r="N101" s="692"/>
      <c r="O101" s="348"/>
      <c r="P101" s="246"/>
    </row>
    <row r="102" spans="1:16" ht="15" customHeight="1" x14ac:dyDescent="0.2">
      <c r="A102" s="215"/>
      <c r="B102" s="398"/>
      <c r="C102" s="399"/>
      <c r="D102" s="229"/>
      <c r="E102" s="399"/>
      <c r="F102" s="399"/>
      <c r="G102" s="399"/>
      <c r="H102" s="687"/>
      <c r="I102" s="229"/>
      <c r="J102" s="839"/>
      <c r="K102" s="229"/>
      <c r="L102" s="688" t="e">
        <f>G102/Capital!$F$57*100</f>
        <v>#DIV/0!</v>
      </c>
      <c r="M102" s="706"/>
      <c r="N102" s="689"/>
      <c r="O102" s="215"/>
      <c r="P102" s="215"/>
    </row>
    <row r="103" spans="1:16" ht="6" customHeight="1" x14ac:dyDescent="0.2">
      <c r="A103" s="342"/>
      <c r="B103" s="691"/>
      <c r="C103" s="692"/>
      <c r="D103" s="175"/>
      <c r="E103" s="692"/>
      <c r="F103" s="692"/>
      <c r="G103" s="692"/>
      <c r="H103" s="693"/>
      <c r="I103" s="175"/>
      <c r="J103" s="832"/>
      <c r="K103" s="175"/>
      <c r="L103" s="707"/>
      <c r="M103" s="708"/>
      <c r="N103" s="692"/>
      <c r="O103" s="348"/>
      <c r="P103" s="246"/>
    </row>
    <row r="104" spans="1:16" ht="15" customHeight="1" x14ac:dyDescent="0.2">
      <c r="A104" s="215"/>
      <c r="B104" s="398"/>
      <c r="C104" s="399"/>
      <c r="D104" s="229"/>
      <c r="E104" s="399"/>
      <c r="F104" s="399"/>
      <c r="G104" s="399"/>
      <c r="H104" s="687"/>
      <c r="I104" s="229"/>
      <c r="J104" s="839"/>
      <c r="K104" s="229"/>
      <c r="L104" s="688" t="e">
        <f>G104/Capital!$F$57*100</f>
        <v>#DIV/0!</v>
      </c>
      <c r="M104" s="706"/>
      <c r="N104" s="689"/>
      <c r="O104" s="215"/>
      <c r="P104" s="215"/>
    </row>
    <row r="105" spans="1:16" ht="6" customHeight="1" x14ac:dyDescent="0.2">
      <c r="A105" s="342"/>
      <c r="B105" s="691"/>
      <c r="C105" s="692"/>
      <c r="D105" s="175"/>
      <c r="E105" s="692"/>
      <c r="F105" s="692"/>
      <c r="G105" s="692"/>
      <c r="H105" s="693"/>
      <c r="I105" s="175"/>
      <c r="J105" s="832"/>
      <c r="K105" s="175"/>
      <c r="L105" s="707"/>
      <c r="M105" s="708"/>
      <c r="N105" s="692"/>
      <c r="O105" s="348"/>
      <c r="P105" s="246"/>
    </row>
    <row r="106" spans="1:16" ht="15" customHeight="1" x14ac:dyDescent="0.2">
      <c r="A106" s="215"/>
      <c r="B106" s="398"/>
      <c r="C106" s="399"/>
      <c r="D106" s="229"/>
      <c r="E106" s="399"/>
      <c r="F106" s="399"/>
      <c r="G106" s="399"/>
      <c r="H106" s="687"/>
      <c r="I106" s="229"/>
      <c r="J106" s="839"/>
      <c r="K106" s="229"/>
      <c r="L106" s="688" t="e">
        <f>G106/Capital!$F$57*100</f>
        <v>#DIV/0!</v>
      </c>
      <c r="M106" s="706"/>
      <c r="N106" s="689"/>
      <c r="O106" s="215"/>
      <c r="P106" s="215"/>
    </row>
    <row r="107" spans="1:16" ht="6" customHeight="1" x14ac:dyDescent="0.2">
      <c r="A107" s="342"/>
      <c r="B107" s="691"/>
      <c r="C107" s="692"/>
      <c r="D107" s="175"/>
      <c r="E107" s="692"/>
      <c r="F107" s="692"/>
      <c r="G107" s="692"/>
      <c r="H107" s="693"/>
      <c r="I107" s="175"/>
      <c r="J107" s="832"/>
      <c r="K107" s="175"/>
      <c r="L107" s="707"/>
      <c r="M107" s="708"/>
      <c r="N107" s="692"/>
      <c r="O107" s="348"/>
      <c r="P107" s="246"/>
    </row>
    <row r="108" spans="1:16" ht="15" customHeight="1" x14ac:dyDescent="0.2">
      <c r="A108" s="215"/>
      <c r="B108" s="398"/>
      <c r="C108" s="399"/>
      <c r="D108" s="229"/>
      <c r="E108" s="399"/>
      <c r="F108" s="399"/>
      <c r="G108" s="399"/>
      <c r="H108" s="687"/>
      <c r="I108" s="229"/>
      <c r="J108" s="839"/>
      <c r="K108" s="229"/>
      <c r="L108" s="688" t="e">
        <f>G108/Capital!$F$57*100</f>
        <v>#DIV/0!</v>
      </c>
      <c r="M108" s="706"/>
      <c r="N108" s="689"/>
      <c r="O108" s="215"/>
      <c r="P108" s="215"/>
    </row>
    <row r="109" spans="1:16" ht="6" customHeight="1" x14ac:dyDescent="0.2">
      <c r="A109" s="342"/>
      <c r="B109" s="691"/>
      <c r="C109" s="692"/>
      <c r="D109" s="175"/>
      <c r="E109" s="692"/>
      <c r="F109" s="692"/>
      <c r="G109" s="692"/>
      <c r="H109" s="693"/>
      <c r="I109" s="175"/>
      <c r="J109" s="832"/>
      <c r="K109" s="175"/>
      <c r="L109" s="707"/>
      <c r="M109" s="708"/>
      <c r="N109" s="692"/>
      <c r="O109" s="348"/>
      <c r="P109" s="246"/>
    </row>
    <row r="110" spans="1:16" ht="15" customHeight="1" x14ac:dyDescent="0.2">
      <c r="A110" s="215"/>
      <c r="B110" s="398"/>
      <c r="C110" s="399"/>
      <c r="D110" s="229"/>
      <c r="E110" s="399"/>
      <c r="F110" s="399"/>
      <c r="G110" s="399"/>
      <c r="H110" s="687"/>
      <c r="I110" s="229"/>
      <c r="J110" s="839"/>
      <c r="K110" s="229"/>
      <c r="L110" s="688" t="e">
        <f>G110/Capital!$F$57*100</f>
        <v>#DIV/0!</v>
      </c>
      <c r="M110" s="706"/>
      <c r="N110" s="689"/>
      <c r="O110" s="215"/>
      <c r="P110" s="215"/>
    </row>
    <row r="111" spans="1:16" ht="6" customHeight="1" x14ac:dyDescent="0.2">
      <c r="A111" s="342"/>
      <c r="B111" s="691"/>
      <c r="C111" s="692"/>
      <c r="D111" s="175"/>
      <c r="E111" s="692"/>
      <c r="F111" s="692"/>
      <c r="G111" s="692"/>
      <c r="H111" s="693"/>
      <c r="I111" s="175"/>
      <c r="J111" s="832"/>
      <c r="K111" s="175"/>
      <c r="L111" s="707"/>
      <c r="M111" s="708"/>
      <c r="N111" s="692"/>
      <c r="O111" s="348"/>
      <c r="P111" s="246"/>
    </row>
    <row r="112" spans="1:16" ht="15" customHeight="1" x14ac:dyDescent="0.2">
      <c r="A112" s="215"/>
      <c r="B112" s="398"/>
      <c r="C112" s="399"/>
      <c r="D112" s="229"/>
      <c r="E112" s="399"/>
      <c r="F112" s="399"/>
      <c r="G112" s="399"/>
      <c r="H112" s="687"/>
      <c r="I112" s="229"/>
      <c r="J112" s="839"/>
      <c r="K112" s="229"/>
      <c r="L112" s="688" t="e">
        <f>G112/Capital!$F$57*100</f>
        <v>#DIV/0!</v>
      </c>
      <c r="M112" s="706"/>
      <c r="N112" s="689"/>
      <c r="O112" s="215"/>
      <c r="P112" s="215"/>
    </row>
    <row r="113" spans="1:16" ht="6" customHeight="1" x14ac:dyDescent="0.2">
      <c r="A113" s="342"/>
      <c r="B113" s="691"/>
      <c r="C113" s="692"/>
      <c r="D113" s="175"/>
      <c r="E113" s="692"/>
      <c r="F113" s="692"/>
      <c r="G113" s="692"/>
      <c r="H113" s="693"/>
      <c r="I113" s="175"/>
      <c r="J113" s="832"/>
      <c r="K113" s="175"/>
      <c r="L113" s="707"/>
      <c r="M113" s="708"/>
      <c r="N113" s="692"/>
      <c r="O113" s="348"/>
      <c r="P113" s="246"/>
    </row>
    <row r="114" spans="1:16" ht="15" customHeight="1" x14ac:dyDescent="0.2">
      <c r="A114" s="215"/>
      <c r="B114" s="398"/>
      <c r="C114" s="399"/>
      <c r="D114" s="229"/>
      <c r="E114" s="399"/>
      <c r="F114" s="399"/>
      <c r="G114" s="399"/>
      <c r="H114" s="687"/>
      <c r="I114" s="229"/>
      <c r="J114" s="839"/>
      <c r="K114" s="229"/>
      <c r="L114" s="688" t="e">
        <f>G114/Capital!$F$57*100</f>
        <v>#DIV/0!</v>
      </c>
      <c r="M114" s="706"/>
      <c r="N114" s="689"/>
      <c r="O114" s="215"/>
      <c r="P114" s="215"/>
    </row>
    <row r="115" spans="1:16" ht="6" customHeight="1" x14ac:dyDescent="0.2">
      <c r="A115" s="342"/>
      <c r="B115" s="691"/>
      <c r="C115" s="692"/>
      <c r="D115" s="175"/>
      <c r="E115" s="692"/>
      <c r="F115" s="692"/>
      <c r="G115" s="692"/>
      <c r="H115" s="693"/>
      <c r="I115" s="175"/>
      <c r="J115" s="832"/>
      <c r="K115" s="175"/>
      <c r="L115" s="707"/>
      <c r="M115" s="708"/>
      <c r="N115" s="692"/>
      <c r="O115" s="348"/>
      <c r="P115" s="246"/>
    </row>
    <row r="116" spans="1:16" ht="15" customHeight="1" x14ac:dyDescent="0.2">
      <c r="A116" s="215"/>
      <c r="B116" s="398"/>
      <c r="C116" s="399"/>
      <c r="D116" s="229"/>
      <c r="E116" s="399"/>
      <c r="F116" s="399"/>
      <c r="G116" s="399"/>
      <c r="H116" s="687"/>
      <c r="I116" s="229"/>
      <c r="J116" s="839"/>
      <c r="K116" s="229"/>
      <c r="L116" s="688" t="e">
        <f>G116/Capital!$F$57*100</f>
        <v>#DIV/0!</v>
      </c>
      <c r="M116" s="706"/>
      <c r="N116" s="689"/>
      <c r="O116" s="215"/>
      <c r="P116" s="215"/>
    </row>
    <row r="117" spans="1:16" ht="15" customHeight="1" x14ac:dyDescent="0.2">
      <c r="A117" s="342"/>
      <c r="B117" s="691"/>
      <c r="C117" s="692"/>
      <c r="D117" s="175"/>
      <c r="E117" s="175"/>
      <c r="F117" s="175"/>
      <c r="G117" s="175"/>
      <c r="H117" s="175"/>
      <c r="I117" s="175"/>
      <c r="J117" s="175"/>
      <c r="K117" s="175"/>
      <c r="L117" s="175"/>
      <c r="M117" s="175"/>
      <c r="N117" s="175"/>
      <c r="O117" s="348"/>
      <c r="P117" s="246"/>
    </row>
    <row r="118" spans="1:16" s="711" customFormat="1" ht="23.25" customHeight="1" x14ac:dyDescent="0.2">
      <c r="A118" s="709"/>
      <c r="B118" s="715" t="s">
        <v>788</v>
      </c>
      <c r="C118" s="718" t="e">
        <f>(SUM(F13:F61)+SUM(G72:G116))/Assets!F75*100</f>
        <v>#DIV/0!</v>
      </c>
      <c r="D118" s="710"/>
      <c r="E118" s="175"/>
      <c r="F118" s="175"/>
      <c r="G118" s="175"/>
      <c r="H118" s="175"/>
      <c r="I118" s="175"/>
      <c r="J118" s="175"/>
      <c r="K118" s="175"/>
      <c r="L118" s="175"/>
      <c r="M118" s="175"/>
      <c r="N118" s="175"/>
      <c r="O118" s="709"/>
      <c r="P118" s="709"/>
    </row>
    <row r="119" spans="1:16" ht="24.75" customHeight="1" x14ac:dyDescent="0.2">
      <c r="A119" s="342"/>
      <c r="B119" s="691"/>
      <c r="C119" s="700"/>
      <c r="D119" s="175"/>
      <c r="E119" s="175"/>
      <c r="F119" s="175"/>
      <c r="G119" s="175"/>
      <c r="H119" s="175"/>
      <c r="I119" s="175"/>
      <c r="J119" s="175"/>
      <c r="K119" s="175"/>
      <c r="L119" s="175"/>
      <c r="M119" s="175"/>
      <c r="N119" s="175"/>
      <c r="O119" s="348"/>
      <c r="P119" s="246"/>
    </row>
    <row r="120" spans="1:16" x14ac:dyDescent="0.2">
      <c r="A120" s="342"/>
      <c r="B120" s="691"/>
      <c r="C120" s="175"/>
      <c r="D120" s="175"/>
      <c r="E120" s="175"/>
      <c r="F120" s="175"/>
      <c r="G120" s="175"/>
      <c r="H120" s="694"/>
      <c r="I120" s="175"/>
      <c r="J120" s="175"/>
      <c r="K120" s="175"/>
      <c r="L120" s="696"/>
      <c r="M120" s="175"/>
      <c r="N120" s="175"/>
      <c r="O120" s="348"/>
      <c r="P120" s="246"/>
    </row>
  </sheetData>
  <sheetProtection password="C69C" sheet="1" objects="1" scenarios="1"/>
  <mergeCells count="1">
    <mergeCell ref="E2:N2"/>
  </mergeCells>
  <dataValidations count="2">
    <dataValidation type="whole" allowBlank="1" showInputMessage="1" showErrorMessage="1" sqref="F13:F116 J13:N116 G72:G116">
      <formula1>-100000000</formula1>
      <formula2>100000000</formula2>
    </dataValidation>
    <dataValidation type="date" operator="greaterThan" allowBlank="1" showInputMessage="1" showErrorMessage="1" sqref="H62:H71">
      <formula1>42004</formula1>
    </dataValidation>
  </dataValidations>
  <pageMargins left="0.31496062992125984" right="0.31496062992125984" top="0.15748031496062992" bottom="0.15748031496062992" header="0.31496062992125984" footer="0.31496062992125984"/>
  <pageSetup paperSize="9" scale="79" fitToHeight="2" orientation="landscape" r:id="rId1"/>
  <ignoredErrors>
    <ignoredError sqref="C118" evalError="1"/>
  </ignoredErrors>
  <drawing r:id="rId2"/>
  <legacyDrawing r:id="rId3"/>
  <mc:AlternateContent xmlns:mc="http://schemas.openxmlformats.org/markup-compatibility/2006">
    <mc:Choice Requires="x14">
      <controls>
        <mc:AlternateContent xmlns:mc="http://schemas.openxmlformats.org/markup-compatibility/2006">
          <mc:Choice Requires="x14">
            <control shapeId="35894" r:id="rId4" name="Check Box 54">
              <controlPr defaultSize="0" autoFill="0" autoLine="0" autoPict="0">
                <anchor moveWithCells="1">
                  <from>
                    <xdr:col>7</xdr:col>
                    <xdr:colOff>676275</xdr:colOff>
                    <xdr:row>12</xdr:row>
                    <xdr:rowOff>19050</xdr:rowOff>
                  </from>
                  <to>
                    <xdr:col>7</xdr:col>
                    <xdr:colOff>885825</xdr:colOff>
                    <xdr:row>12</xdr:row>
                    <xdr:rowOff>171450</xdr:rowOff>
                  </to>
                </anchor>
              </controlPr>
            </control>
          </mc:Choice>
        </mc:AlternateContent>
        <mc:AlternateContent xmlns:mc="http://schemas.openxmlformats.org/markup-compatibility/2006">
          <mc:Choice Requires="x14">
            <control shapeId="35896" r:id="rId5" name="Check Box 56">
              <controlPr defaultSize="0" autoFill="0" autoLine="0" autoPict="0">
                <anchor moveWithCells="1">
                  <from>
                    <xdr:col>7</xdr:col>
                    <xdr:colOff>676275</xdr:colOff>
                    <xdr:row>16</xdr:row>
                    <xdr:rowOff>28575</xdr:rowOff>
                  </from>
                  <to>
                    <xdr:col>7</xdr:col>
                    <xdr:colOff>885825</xdr:colOff>
                    <xdr:row>16</xdr:row>
                    <xdr:rowOff>180975</xdr:rowOff>
                  </to>
                </anchor>
              </controlPr>
            </control>
          </mc:Choice>
        </mc:AlternateContent>
        <mc:AlternateContent xmlns:mc="http://schemas.openxmlformats.org/markup-compatibility/2006">
          <mc:Choice Requires="x14">
            <control shapeId="35897" r:id="rId6" name="Check Box 57">
              <controlPr defaultSize="0" autoFill="0" autoLine="0" autoPict="0">
                <anchor moveWithCells="1">
                  <from>
                    <xdr:col>7</xdr:col>
                    <xdr:colOff>676275</xdr:colOff>
                    <xdr:row>14</xdr:row>
                    <xdr:rowOff>28575</xdr:rowOff>
                  </from>
                  <to>
                    <xdr:col>7</xdr:col>
                    <xdr:colOff>885825</xdr:colOff>
                    <xdr:row>14</xdr:row>
                    <xdr:rowOff>180975</xdr:rowOff>
                  </to>
                </anchor>
              </controlPr>
            </control>
          </mc:Choice>
        </mc:AlternateContent>
        <mc:AlternateContent xmlns:mc="http://schemas.openxmlformats.org/markup-compatibility/2006">
          <mc:Choice Requires="x14">
            <control shapeId="35898" r:id="rId7" name="Check Box 58">
              <controlPr defaultSize="0" autoFill="0" autoLine="0" autoPict="0">
                <anchor moveWithCells="1">
                  <from>
                    <xdr:col>7</xdr:col>
                    <xdr:colOff>676275</xdr:colOff>
                    <xdr:row>18</xdr:row>
                    <xdr:rowOff>28575</xdr:rowOff>
                  </from>
                  <to>
                    <xdr:col>7</xdr:col>
                    <xdr:colOff>885825</xdr:colOff>
                    <xdr:row>18</xdr:row>
                    <xdr:rowOff>180975</xdr:rowOff>
                  </to>
                </anchor>
              </controlPr>
            </control>
          </mc:Choice>
        </mc:AlternateContent>
        <mc:AlternateContent xmlns:mc="http://schemas.openxmlformats.org/markup-compatibility/2006">
          <mc:Choice Requires="x14">
            <control shapeId="35899" r:id="rId8" name="Check Box 59">
              <controlPr defaultSize="0" autoFill="0" autoLine="0" autoPict="0">
                <anchor moveWithCells="1">
                  <from>
                    <xdr:col>7</xdr:col>
                    <xdr:colOff>676275</xdr:colOff>
                    <xdr:row>20</xdr:row>
                    <xdr:rowOff>0</xdr:rowOff>
                  </from>
                  <to>
                    <xdr:col>7</xdr:col>
                    <xdr:colOff>885825</xdr:colOff>
                    <xdr:row>20</xdr:row>
                    <xdr:rowOff>152400</xdr:rowOff>
                  </to>
                </anchor>
              </controlPr>
            </control>
          </mc:Choice>
        </mc:AlternateContent>
        <mc:AlternateContent xmlns:mc="http://schemas.openxmlformats.org/markup-compatibility/2006">
          <mc:Choice Requires="x14">
            <control shapeId="35900" r:id="rId9" name="Check Box 60">
              <controlPr defaultSize="0" autoFill="0" autoLine="0" autoPict="0">
                <anchor moveWithCells="1">
                  <from>
                    <xdr:col>7</xdr:col>
                    <xdr:colOff>676275</xdr:colOff>
                    <xdr:row>22</xdr:row>
                    <xdr:rowOff>28575</xdr:rowOff>
                  </from>
                  <to>
                    <xdr:col>7</xdr:col>
                    <xdr:colOff>885825</xdr:colOff>
                    <xdr:row>22</xdr:row>
                    <xdr:rowOff>180975</xdr:rowOff>
                  </to>
                </anchor>
              </controlPr>
            </control>
          </mc:Choice>
        </mc:AlternateContent>
        <mc:AlternateContent xmlns:mc="http://schemas.openxmlformats.org/markup-compatibility/2006">
          <mc:Choice Requires="x14">
            <control shapeId="35901" r:id="rId10" name="Check Box 61">
              <controlPr defaultSize="0" autoFill="0" autoLine="0" autoPict="0">
                <anchor moveWithCells="1">
                  <from>
                    <xdr:col>7</xdr:col>
                    <xdr:colOff>676275</xdr:colOff>
                    <xdr:row>24</xdr:row>
                    <xdr:rowOff>28575</xdr:rowOff>
                  </from>
                  <to>
                    <xdr:col>7</xdr:col>
                    <xdr:colOff>885825</xdr:colOff>
                    <xdr:row>24</xdr:row>
                    <xdr:rowOff>180975</xdr:rowOff>
                  </to>
                </anchor>
              </controlPr>
            </control>
          </mc:Choice>
        </mc:AlternateContent>
        <mc:AlternateContent xmlns:mc="http://schemas.openxmlformats.org/markup-compatibility/2006">
          <mc:Choice Requires="x14">
            <control shapeId="35902" r:id="rId11" name="Check Box 62">
              <controlPr defaultSize="0" autoFill="0" autoLine="0" autoPict="0">
                <anchor moveWithCells="1">
                  <from>
                    <xdr:col>7</xdr:col>
                    <xdr:colOff>676275</xdr:colOff>
                    <xdr:row>26</xdr:row>
                    <xdr:rowOff>28575</xdr:rowOff>
                  </from>
                  <to>
                    <xdr:col>7</xdr:col>
                    <xdr:colOff>885825</xdr:colOff>
                    <xdr:row>26</xdr:row>
                    <xdr:rowOff>180975</xdr:rowOff>
                  </to>
                </anchor>
              </controlPr>
            </control>
          </mc:Choice>
        </mc:AlternateContent>
        <mc:AlternateContent xmlns:mc="http://schemas.openxmlformats.org/markup-compatibility/2006">
          <mc:Choice Requires="x14">
            <control shapeId="35903" r:id="rId12" name="Check Box 63">
              <controlPr defaultSize="0" autoFill="0" autoLine="0" autoPict="0">
                <anchor moveWithCells="1">
                  <from>
                    <xdr:col>7</xdr:col>
                    <xdr:colOff>676275</xdr:colOff>
                    <xdr:row>28</xdr:row>
                    <xdr:rowOff>28575</xdr:rowOff>
                  </from>
                  <to>
                    <xdr:col>7</xdr:col>
                    <xdr:colOff>885825</xdr:colOff>
                    <xdr:row>28</xdr:row>
                    <xdr:rowOff>180975</xdr:rowOff>
                  </to>
                </anchor>
              </controlPr>
            </control>
          </mc:Choice>
        </mc:AlternateContent>
        <mc:AlternateContent xmlns:mc="http://schemas.openxmlformats.org/markup-compatibility/2006">
          <mc:Choice Requires="x14">
            <control shapeId="35905" r:id="rId13" name="Check Box 65">
              <controlPr defaultSize="0" autoFill="0" autoLine="0" autoPict="0">
                <anchor moveWithCells="1">
                  <from>
                    <xdr:col>7</xdr:col>
                    <xdr:colOff>676275</xdr:colOff>
                    <xdr:row>30</xdr:row>
                    <xdr:rowOff>28575</xdr:rowOff>
                  </from>
                  <to>
                    <xdr:col>7</xdr:col>
                    <xdr:colOff>885825</xdr:colOff>
                    <xdr:row>30</xdr:row>
                    <xdr:rowOff>180975</xdr:rowOff>
                  </to>
                </anchor>
              </controlPr>
            </control>
          </mc:Choice>
        </mc:AlternateContent>
        <mc:AlternateContent xmlns:mc="http://schemas.openxmlformats.org/markup-compatibility/2006">
          <mc:Choice Requires="x14">
            <control shapeId="35906" r:id="rId14" name="Check Box 66">
              <controlPr defaultSize="0" autoFill="0" autoLine="0" autoPict="0">
                <anchor moveWithCells="1">
                  <from>
                    <xdr:col>7</xdr:col>
                    <xdr:colOff>676275</xdr:colOff>
                    <xdr:row>32</xdr:row>
                    <xdr:rowOff>28575</xdr:rowOff>
                  </from>
                  <to>
                    <xdr:col>7</xdr:col>
                    <xdr:colOff>885825</xdr:colOff>
                    <xdr:row>32</xdr:row>
                    <xdr:rowOff>180975</xdr:rowOff>
                  </to>
                </anchor>
              </controlPr>
            </control>
          </mc:Choice>
        </mc:AlternateContent>
        <mc:AlternateContent xmlns:mc="http://schemas.openxmlformats.org/markup-compatibility/2006">
          <mc:Choice Requires="x14">
            <control shapeId="35907" r:id="rId15" name="Check Box 67">
              <controlPr defaultSize="0" autoFill="0" autoLine="0" autoPict="0">
                <anchor moveWithCells="1">
                  <from>
                    <xdr:col>7</xdr:col>
                    <xdr:colOff>676275</xdr:colOff>
                    <xdr:row>34</xdr:row>
                    <xdr:rowOff>28575</xdr:rowOff>
                  </from>
                  <to>
                    <xdr:col>7</xdr:col>
                    <xdr:colOff>885825</xdr:colOff>
                    <xdr:row>34</xdr:row>
                    <xdr:rowOff>180975</xdr:rowOff>
                  </to>
                </anchor>
              </controlPr>
            </control>
          </mc:Choice>
        </mc:AlternateContent>
        <mc:AlternateContent xmlns:mc="http://schemas.openxmlformats.org/markup-compatibility/2006">
          <mc:Choice Requires="x14">
            <control shapeId="35908" r:id="rId16" name="Check Box 68">
              <controlPr defaultSize="0" autoFill="0" autoLine="0" autoPict="0">
                <anchor moveWithCells="1">
                  <from>
                    <xdr:col>7</xdr:col>
                    <xdr:colOff>676275</xdr:colOff>
                    <xdr:row>36</xdr:row>
                    <xdr:rowOff>28575</xdr:rowOff>
                  </from>
                  <to>
                    <xdr:col>7</xdr:col>
                    <xdr:colOff>885825</xdr:colOff>
                    <xdr:row>36</xdr:row>
                    <xdr:rowOff>180975</xdr:rowOff>
                  </to>
                </anchor>
              </controlPr>
            </control>
          </mc:Choice>
        </mc:AlternateContent>
        <mc:AlternateContent xmlns:mc="http://schemas.openxmlformats.org/markup-compatibility/2006">
          <mc:Choice Requires="x14">
            <control shapeId="35909" r:id="rId17" name="Check Box 69">
              <controlPr defaultSize="0" autoFill="0" autoLine="0" autoPict="0">
                <anchor moveWithCells="1">
                  <from>
                    <xdr:col>7</xdr:col>
                    <xdr:colOff>676275</xdr:colOff>
                    <xdr:row>38</xdr:row>
                    <xdr:rowOff>28575</xdr:rowOff>
                  </from>
                  <to>
                    <xdr:col>7</xdr:col>
                    <xdr:colOff>885825</xdr:colOff>
                    <xdr:row>38</xdr:row>
                    <xdr:rowOff>180975</xdr:rowOff>
                  </to>
                </anchor>
              </controlPr>
            </control>
          </mc:Choice>
        </mc:AlternateContent>
        <mc:AlternateContent xmlns:mc="http://schemas.openxmlformats.org/markup-compatibility/2006">
          <mc:Choice Requires="x14">
            <control shapeId="35910" r:id="rId18" name="Check Box 70">
              <controlPr defaultSize="0" autoFill="0" autoLine="0" autoPict="0">
                <anchor moveWithCells="1">
                  <from>
                    <xdr:col>7</xdr:col>
                    <xdr:colOff>676275</xdr:colOff>
                    <xdr:row>40</xdr:row>
                    <xdr:rowOff>28575</xdr:rowOff>
                  </from>
                  <to>
                    <xdr:col>7</xdr:col>
                    <xdr:colOff>885825</xdr:colOff>
                    <xdr:row>40</xdr:row>
                    <xdr:rowOff>180975</xdr:rowOff>
                  </to>
                </anchor>
              </controlPr>
            </control>
          </mc:Choice>
        </mc:AlternateContent>
        <mc:AlternateContent xmlns:mc="http://schemas.openxmlformats.org/markup-compatibility/2006">
          <mc:Choice Requires="x14">
            <control shapeId="35911" r:id="rId19" name="Check Box 71">
              <controlPr defaultSize="0" autoFill="0" autoLine="0" autoPict="0">
                <anchor moveWithCells="1">
                  <from>
                    <xdr:col>7</xdr:col>
                    <xdr:colOff>676275</xdr:colOff>
                    <xdr:row>42</xdr:row>
                    <xdr:rowOff>28575</xdr:rowOff>
                  </from>
                  <to>
                    <xdr:col>7</xdr:col>
                    <xdr:colOff>885825</xdr:colOff>
                    <xdr:row>42</xdr:row>
                    <xdr:rowOff>180975</xdr:rowOff>
                  </to>
                </anchor>
              </controlPr>
            </control>
          </mc:Choice>
        </mc:AlternateContent>
        <mc:AlternateContent xmlns:mc="http://schemas.openxmlformats.org/markup-compatibility/2006">
          <mc:Choice Requires="x14">
            <control shapeId="35912" r:id="rId20" name="Check Box 72">
              <controlPr defaultSize="0" autoFill="0" autoLine="0" autoPict="0">
                <anchor moveWithCells="1">
                  <from>
                    <xdr:col>7</xdr:col>
                    <xdr:colOff>676275</xdr:colOff>
                    <xdr:row>44</xdr:row>
                    <xdr:rowOff>28575</xdr:rowOff>
                  </from>
                  <to>
                    <xdr:col>7</xdr:col>
                    <xdr:colOff>885825</xdr:colOff>
                    <xdr:row>44</xdr:row>
                    <xdr:rowOff>180975</xdr:rowOff>
                  </to>
                </anchor>
              </controlPr>
            </control>
          </mc:Choice>
        </mc:AlternateContent>
        <mc:AlternateContent xmlns:mc="http://schemas.openxmlformats.org/markup-compatibility/2006">
          <mc:Choice Requires="x14">
            <control shapeId="35913" r:id="rId21" name="Check Box 73">
              <controlPr defaultSize="0" autoFill="0" autoLine="0" autoPict="0">
                <anchor moveWithCells="1">
                  <from>
                    <xdr:col>7</xdr:col>
                    <xdr:colOff>676275</xdr:colOff>
                    <xdr:row>46</xdr:row>
                    <xdr:rowOff>28575</xdr:rowOff>
                  </from>
                  <to>
                    <xdr:col>7</xdr:col>
                    <xdr:colOff>885825</xdr:colOff>
                    <xdr:row>46</xdr:row>
                    <xdr:rowOff>180975</xdr:rowOff>
                  </to>
                </anchor>
              </controlPr>
            </control>
          </mc:Choice>
        </mc:AlternateContent>
        <mc:AlternateContent xmlns:mc="http://schemas.openxmlformats.org/markup-compatibility/2006">
          <mc:Choice Requires="x14">
            <control shapeId="35914" r:id="rId22" name="Check Box 74">
              <controlPr defaultSize="0" autoFill="0" autoLine="0" autoPict="0">
                <anchor moveWithCells="1">
                  <from>
                    <xdr:col>7</xdr:col>
                    <xdr:colOff>676275</xdr:colOff>
                    <xdr:row>48</xdr:row>
                    <xdr:rowOff>28575</xdr:rowOff>
                  </from>
                  <to>
                    <xdr:col>7</xdr:col>
                    <xdr:colOff>885825</xdr:colOff>
                    <xdr:row>48</xdr:row>
                    <xdr:rowOff>180975</xdr:rowOff>
                  </to>
                </anchor>
              </controlPr>
            </control>
          </mc:Choice>
        </mc:AlternateContent>
        <mc:AlternateContent xmlns:mc="http://schemas.openxmlformats.org/markup-compatibility/2006">
          <mc:Choice Requires="x14">
            <control shapeId="35915" r:id="rId23" name="Check Box 75">
              <controlPr defaultSize="0" autoFill="0" autoLine="0" autoPict="0">
                <anchor moveWithCells="1">
                  <from>
                    <xdr:col>7</xdr:col>
                    <xdr:colOff>676275</xdr:colOff>
                    <xdr:row>50</xdr:row>
                    <xdr:rowOff>28575</xdr:rowOff>
                  </from>
                  <to>
                    <xdr:col>7</xdr:col>
                    <xdr:colOff>885825</xdr:colOff>
                    <xdr:row>50</xdr:row>
                    <xdr:rowOff>180975</xdr:rowOff>
                  </to>
                </anchor>
              </controlPr>
            </control>
          </mc:Choice>
        </mc:AlternateContent>
        <mc:AlternateContent xmlns:mc="http://schemas.openxmlformats.org/markup-compatibility/2006">
          <mc:Choice Requires="x14">
            <control shapeId="35916" r:id="rId24" name="Check Box 76">
              <controlPr defaultSize="0" autoFill="0" autoLine="0" autoPict="0">
                <anchor moveWithCells="1">
                  <from>
                    <xdr:col>7</xdr:col>
                    <xdr:colOff>676275</xdr:colOff>
                    <xdr:row>52</xdr:row>
                    <xdr:rowOff>28575</xdr:rowOff>
                  </from>
                  <to>
                    <xdr:col>7</xdr:col>
                    <xdr:colOff>885825</xdr:colOff>
                    <xdr:row>52</xdr:row>
                    <xdr:rowOff>180975</xdr:rowOff>
                  </to>
                </anchor>
              </controlPr>
            </control>
          </mc:Choice>
        </mc:AlternateContent>
        <mc:AlternateContent xmlns:mc="http://schemas.openxmlformats.org/markup-compatibility/2006">
          <mc:Choice Requires="x14">
            <control shapeId="35917" r:id="rId25" name="Check Box 77">
              <controlPr defaultSize="0" autoFill="0" autoLine="0" autoPict="0">
                <anchor moveWithCells="1">
                  <from>
                    <xdr:col>7</xdr:col>
                    <xdr:colOff>676275</xdr:colOff>
                    <xdr:row>54</xdr:row>
                    <xdr:rowOff>28575</xdr:rowOff>
                  </from>
                  <to>
                    <xdr:col>7</xdr:col>
                    <xdr:colOff>885825</xdr:colOff>
                    <xdr:row>54</xdr:row>
                    <xdr:rowOff>180975</xdr:rowOff>
                  </to>
                </anchor>
              </controlPr>
            </control>
          </mc:Choice>
        </mc:AlternateContent>
        <mc:AlternateContent xmlns:mc="http://schemas.openxmlformats.org/markup-compatibility/2006">
          <mc:Choice Requires="x14">
            <control shapeId="35918" r:id="rId26" name="Check Box 78">
              <controlPr defaultSize="0" autoFill="0" autoLine="0" autoPict="0">
                <anchor moveWithCells="1">
                  <from>
                    <xdr:col>7</xdr:col>
                    <xdr:colOff>676275</xdr:colOff>
                    <xdr:row>56</xdr:row>
                    <xdr:rowOff>28575</xdr:rowOff>
                  </from>
                  <to>
                    <xdr:col>7</xdr:col>
                    <xdr:colOff>885825</xdr:colOff>
                    <xdr:row>56</xdr:row>
                    <xdr:rowOff>180975</xdr:rowOff>
                  </to>
                </anchor>
              </controlPr>
            </control>
          </mc:Choice>
        </mc:AlternateContent>
        <mc:AlternateContent xmlns:mc="http://schemas.openxmlformats.org/markup-compatibility/2006">
          <mc:Choice Requires="x14">
            <control shapeId="35919" r:id="rId27" name="Check Box 79">
              <controlPr defaultSize="0" autoFill="0" autoLine="0" autoPict="0">
                <anchor moveWithCells="1">
                  <from>
                    <xdr:col>7</xdr:col>
                    <xdr:colOff>676275</xdr:colOff>
                    <xdr:row>58</xdr:row>
                    <xdr:rowOff>28575</xdr:rowOff>
                  </from>
                  <to>
                    <xdr:col>7</xdr:col>
                    <xdr:colOff>885825</xdr:colOff>
                    <xdr:row>58</xdr:row>
                    <xdr:rowOff>180975</xdr:rowOff>
                  </to>
                </anchor>
              </controlPr>
            </control>
          </mc:Choice>
        </mc:AlternateContent>
        <mc:AlternateContent xmlns:mc="http://schemas.openxmlformats.org/markup-compatibility/2006">
          <mc:Choice Requires="x14">
            <control shapeId="35920" r:id="rId28" name="Check Box 80">
              <controlPr defaultSize="0" autoFill="0" autoLine="0" autoPict="0">
                <anchor moveWithCells="1">
                  <from>
                    <xdr:col>7</xdr:col>
                    <xdr:colOff>676275</xdr:colOff>
                    <xdr:row>60</xdr:row>
                    <xdr:rowOff>28575</xdr:rowOff>
                  </from>
                  <to>
                    <xdr:col>7</xdr:col>
                    <xdr:colOff>885825</xdr:colOff>
                    <xdr:row>60</xdr:row>
                    <xdr:rowOff>180975</xdr:rowOff>
                  </to>
                </anchor>
              </controlPr>
            </control>
          </mc:Choice>
        </mc:AlternateContent>
        <mc:AlternateContent xmlns:mc="http://schemas.openxmlformats.org/markup-compatibility/2006">
          <mc:Choice Requires="x14">
            <control shapeId="35921" r:id="rId29" name="Check Box 81">
              <controlPr defaultSize="0" autoFill="0" autoLine="0" autoPict="0">
                <anchor moveWithCells="1">
                  <from>
                    <xdr:col>7</xdr:col>
                    <xdr:colOff>676275</xdr:colOff>
                    <xdr:row>71</xdr:row>
                    <xdr:rowOff>28575</xdr:rowOff>
                  </from>
                  <to>
                    <xdr:col>7</xdr:col>
                    <xdr:colOff>885825</xdr:colOff>
                    <xdr:row>71</xdr:row>
                    <xdr:rowOff>180975</xdr:rowOff>
                  </to>
                </anchor>
              </controlPr>
            </control>
          </mc:Choice>
        </mc:AlternateContent>
        <mc:AlternateContent xmlns:mc="http://schemas.openxmlformats.org/markup-compatibility/2006">
          <mc:Choice Requires="x14">
            <control shapeId="35922" r:id="rId30" name="Check Box 82">
              <controlPr defaultSize="0" autoFill="0" autoLine="0" autoPict="0">
                <anchor moveWithCells="1">
                  <from>
                    <xdr:col>7</xdr:col>
                    <xdr:colOff>676275</xdr:colOff>
                    <xdr:row>73</xdr:row>
                    <xdr:rowOff>28575</xdr:rowOff>
                  </from>
                  <to>
                    <xdr:col>7</xdr:col>
                    <xdr:colOff>885825</xdr:colOff>
                    <xdr:row>73</xdr:row>
                    <xdr:rowOff>180975</xdr:rowOff>
                  </to>
                </anchor>
              </controlPr>
            </control>
          </mc:Choice>
        </mc:AlternateContent>
        <mc:AlternateContent xmlns:mc="http://schemas.openxmlformats.org/markup-compatibility/2006">
          <mc:Choice Requires="x14">
            <control shapeId="35923" r:id="rId31" name="Check Box 83">
              <controlPr defaultSize="0" autoFill="0" autoLine="0" autoPict="0">
                <anchor moveWithCells="1">
                  <from>
                    <xdr:col>7</xdr:col>
                    <xdr:colOff>676275</xdr:colOff>
                    <xdr:row>75</xdr:row>
                    <xdr:rowOff>28575</xdr:rowOff>
                  </from>
                  <to>
                    <xdr:col>7</xdr:col>
                    <xdr:colOff>885825</xdr:colOff>
                    <xdr:row>75</xdr:row>
                    <xdr:rowOff>180975</xdr:rowOff>
                  </to>
                </anchor>
              </controlPr>
            </control>
          </mc:Choice>
        </mc:AlternateContent>
        <mc:AlternateContent xmlns:mc="http://schemas.openxmlformats.org/markup-compatibility/2006">
          <mc:Choice Requires="x14">
            <control shapeId="35924" r:id="rId32" name="Check Box 84">
              <controlPr defaultSize="0" autoFill="0" autoLine="0" autoPict="0">
                <anchor moveWithCells="1">
                  <from>
                    <xdr:col>7</xdr:col>
                    <xdr:colOff>676275</xdr:colOff>
                    <xdr:row>77</xdr:row>
                    <xdr:rowOff>28575</xdr:rowOff>
                  </from>
                  <to>
                    <xdr:col>7</xdr:col>
                    <xdr:colOff>885825</xdr:colOff>
                    <xdr:row>77</xdr:row>
                    <xdr:rowOff>180975</xdr:rowOff>
                  </to>
                </anchor>
              </controlPr>
            </control>
          </mc:Choice>
        </mc:AlternateContent>
        <mc:AlternateContent xmlns:mc="http://schemas.openxmlformats.org/markup-compatibility/2006">
          <mc:Choice Requires="x14">
            <control shapeId="35925" r:id="rId33" name="Check Box 85">
              <controlPr defaultSize="0" autoFill="0" autoLine="0" autoPict="0">
                <anchor moveWithCells="1">
                  <from>
                    <xdr:col>7</xdr:col>
                    <xdr:colOff>676275</xdr:colOff>
                    <xdr:row>79</xdr:row>
                    <xdr:rowOff>28575</xdr:rowOff>
                  </from>
                  <to>
                    <xdr:col>7</xdr:col>
                    <xdr:colOff>885825</xdr:colOff>
                    <xdr:row>79</xdr:row>
                    <xdr:rowOff>180975</xdr:rowOff>
                  </to>
                </anchor>
              </controlPr>
            </control>
          </mc:Choice>
        </mc:AlternateContent>
        <mc:AlternateContent xmlns:mc="http://schemas.openxmlformats.org/markup-compatibility/2006">
          <mc:Choice Requires="x14">
            <control shapeId="35926" r:id="rId34" name="Check Box 86">
              <controlPr defaultSize="0" autoFill="0" autoLine="0" autoPict="0">
                <anchor moveWithCells="1">
                  <from>
                    <xdr:col>7</xdr:col>
                    <xdr:colOff>676275</xdr:colOff>
                    <xdr:row>81</xdr:row>
                    <xdr:rowOff>28575</xdr:rowOff>
                  </from>
                  <to>
                    <xdr:col>7</xdr:col>
                    <xdr:colOff>885825</xdr:colOff>
                    <xdr:row>81</xdr:row>
                    <xdr:rowOff>180975</xdr:rowOff>
                  </to>
                </anchor>
              </controlPr>
            </control>
          </mc:Choice>
        </mc:AlternateContent>
        <mc:AlternateContent xmlns:mc="http://schemas.openxmlformats.org/markup-compatibility/2006">
          <mc:Choice Requires="x14">
            <control shapeId="35927" r:id="rId35" name="Check Box 87">
              <controlPr defaultSize="0" autoFill="0" autoLine="0" autoPict="0">
                <anchor moveWithCells="1">
                  <from>
                    <xdr:col>7</xdr:col>
                    <xdr:colOff>676275</xdr:colOff>
                    <xdr:row>83</xdr:row>
                    <xdr:rowOff>28575</xdr:rowOff>
                  </from>
                  <to>
                    <xdr:col>7</xdr:col>
                    <xdr:colOff>885825</xdr:colOff>
                    <xdr:row>83</xdr:row>
                    <xdr:rowOff>180975</xdr:rowOff>
                  </to>
                </anchor>
              </controlPr>
            </control>
          </mc:Choice>
        </mc:AlternateContent>
        <mc:AlternateContent xmlns:mc="http://schemas.openxmlformats.org/markup-compatibility/2006">
          <mc:Choice Requires="x14">
            <control shapeId="35928" r:id="rId36" name="Check Box 88">
              <controlPr defaultSize="0" autoFill="0" autoLine="0" autoPict="0">
                <anchor moveWithCells="1">
                  <from>
                    <xdr:col>7</xdr:col>
                    <xdr:colOff>676275</xdr:colOff>
                    <xdr:row>85</xdr:row>
                    <xdr:rowOff>28575</xdr:rowOff>
                  </from>
                  <to>
                    <xdr:col>7</xdr:col>
                    <xdr:colOff>885825</xdr:colOff>
                    <xdr:row>85</xdr:row>
                    <xdr:rowOff>180975</xdr:rowOff>
                  </to>
                </anchor>
              </controlPr>
            </control>
          </mc:Choice>
        </mc:AlternateContent>
        <mc:AlternateContent xmlns:mc="http://schemas.openxmlformats.org/markup-compatibility/2006">
          <mc:Choice Requires="x14">
            <control shapeId="35929" r:id="rId37" name="Check Box 89">
              <controlPr defaultSize="0" autoFill="0" autoLine="0" autoPict="0">
                <anchor moveWithCells="1">
                  <from>
                    <xdr:col>7</xdr:col>
                    <xdr:colOff>676275</xdr:colOff>
                    <xdr:row>87</xdr:row>
                    <xdr:rowOff>28575</xdr:rowOff>
                  </from>
                  <to>
                    <xdr:col>7</xdr:col>
                    <xdr:colOff>885825</xdr:colOff>
                    <xdr:row>87</xdr:row>
                    <xdr:rowOff>180975</xdr:rowOff>
                  </to>
                </anchor>
              </controlPr>
            </control>
          </mc:Choice>
        </mc:AlternateContent>
        <mc:AlternateContent xmlns:mc="http://schemas.openxmlformats.org/markup-compatibility/2006">
          <mc:Choice Requires="x14">
            <control shapeId="35930" r:id="rId38" name="Check Box 90">
              <controlPr defaultSize="0" autoFill="0" autoLine="0" autoPict="0">
                <anchor moveWithCells="1">
                  <from>
                    <xdr:col>7</xdr:col>
                    <xdr:colOff>676275</xdr:colOff>
                    <xdr:row>89</xdr:row>
                    <xdr:rowOff>28575</xdr:rowOff>
                  </from>
                  <to>
                    <xdr:col>7</xdr:col>
                    <xdr:colOff>885825</xdr:colOff>
                    <xdr:row>89</xdr:row>
                    <xdr:rowOff>180975</xdr:rowOff>
                  </to>
                </anchor>
              </controlPr>
            </control>
          </mc:Choice>
        </mc:AlternateContent>
        <mc:AlternateContent xmlns:mc="http://schemas.openxmlformats.org/markup-compatibility/2006">
          <mc:Choice Requires="x14">
            <control shapeId="35931" r:id="rId39" name="Check Box 91">
              <controlPr defaultSize="0" autoFill="0" autoLine="0" autoPict="0">
                <anchor moveWithCells="1">
                  <from>
                    <xdr:col>7</xdr:col>
                    <xdr:colOff>676275</xdr:colOff>
                    <xdr:row>91</xdr:row>
                    <xdr:rowOff>28575</xdr:rowOff>
                  </from>
                  <to>
                    <xdr:col>7</xdr:col>
                    <xdr:colOff>885825</xdr:colOff>
                    <xdr:row>91</xdr:row>
                    <xdr:rowOff>180975</xdr:rowOff>
                  </to>
                </anchor>
              </controlPr>
            </control>
          </mc:Choice>
        </mc:AlternateContent>
        <mc:AlternateContent xmlns:mc="http://schemas.openxmlformats.org/markup-compatibility/2006">
          <mc:Choice Requires="x14">
            <control shapeId="35932" r:id="rId40" name="Check Box 92">
              <controlPr defaultSize="0" autoFill="0" autoLine="0" autoPict="0">
                <anchor moveWithCells="1">
                  <from>
                    <xdr:col>7</xdr:col>
                    <xdr:colOff>676275</xdr:colOff>
                    <xdr:row>93</xdr:row>
                    <xdr:rowOff>28575</xdr:rowOff>
                  </from>
                  <to>
                    <xdr:col>7</xdr:col>
                    <xdr:colOff>885825</xdr:colOff>
                    <xdr:row>93</xdr:row>
                    <xdr:rowOff>180975</xdr:rowOff>
                  </to>
                </anchor>
              </controlPr>
            </control>
          </mc:Choice>
        </mc:AlternateContent>
        <mc:AlternateContent xmlns:mc="http://schemas.openxmlformats.org/markup-compatibility/2006">
          <mc:Choice Requires="x14">
            <control shapeId="35933" r:id="rId41" name="Check Box 93">
              <controlPr defaultSize="0" autoFill="0" autoLine="0" autoPict="0">
                <anchor moveWithCells="1">
                  <from>
                    <xdr:col>7</xdr:col>
                    <xdr:colOff>676275</xdr:colOff>
                    <xdr:row>95</xdr:row>
                    <xdr:rowOff>28575</xdr:rowOff>
                  </from>
                  <to>
                    <xdr:col>7</xdr:col>
                    <xdr:colOff>885825</xdr:colOff>
                    <xdr:row>95</xdr:row>
                    <xdr:rowOff>180975</xdr:rowOff>
                  </to>
                </anchor>
              </controlPr>
            </control>
          </mc:Choice>
        </mc:AlternateContent>
        <mc:AlternateContent xmlns:mc="http://schemas.openxmlformats.org/markup-compatibility/2006">
          <mc:Choice Requires="x14">
            <control shapeId="35934" r:id="rId42" name="Check Box 94">
              <controlPr defaultSize="0" autoFill="0" autoLine="0" autoPict="0">
                <anchor moveWithCells="1">
                  <from>
                    <xdr:col>7</xdr:col>
                    <xdr:colOff>676275</xdr:colOff>
                    <xdr:row>97</xdr:row>
                    <xdr:rowOff>28575</xdr:rowOff>
                  </from>
                  <to>
                    <xdr:col>7</xdr:col>
                    <xdr:colOff>885825</xdr:colOff>
                    <xdr:row>97</xdr:row>
                    <xdr:rowOff>180975</xdr:rowOff>
                  </to>
                </anchor>
              </controlPr>
            </control>
          </mc:Choice>
        </mc:AlternateContent>
        <mc:AlternateContent xmlns:mc="http://schemas.openxmlformats.org/markup-compatibility/2006">
          <mc:Choice Requires="x14">
            <control shapeId="35935" r:id="rId43" name="Check Box 95">
              <controlPr defaultSize="0" autoFill="0" autoLine="0" autoPict="0">
                <anchor moveWithCells="1">
                  <from>
                    <xdr:col>7</xdr:col>
                    <xdr:colOff>676275</xdr:colOff>
                    <xdr:row>99</xdr:row>
                    <xdr:rowOff>28575</xdr:rowOff>
                  </from>
                  <to>
                    <xdr:col>7</xdr:col>
                    <xdr:colOff>885825</xdr:colOff>
                    <xdr:row>99</xdr:row>
                    <xdr:rowOff>180975</xdr:rowOff>
                  </to>
                </anchor>
              </controlPr>
            </control>
          </mc:Choice>
        </mc:AlternateContent>
        <mc:AlternateContent xmlns:mc="http://schemas.openxmlformats.org/markup-compatibility/2006">
          <mc:Choice Requires="x14">
            <control shapeId="35936" r:id="rId44" name="Check Box 96">
              <controlPr defaultSize="0" autoFill="0" autoLine="0" autoPict="0">
                <anchor moveWithCells="1">
                  <from>
                    <xdr:col>7</xdr:col>
                    <xdr:colOff>676275</xdr:colOff>
                    <xdr:row>101</xdr:row>
                    <xdr:rowOff>28575</xdr:rowOff>
                  </from>
                  <to>
                    <xdr:col>7</xdr:col>
                    <xdr:colOff>885825</xdr:colOff>
                    <xdr:row>101</xdr:row>
                    <xdr:rowOff>180975</xdr:rowOff>
                  </to>
                </anchor>
              </controlPr>
            </control>
          </mc:Choice>
        </mc:AlternateContent>
        <mc:AlternateContent xmlns:mc="http://schemas.openxmlformats.org/markup-compatibility/2006">
          <mc:Choice Requires="x14">
            <control shapeId="35937" r:id="rId45" name="Check Box 97">
              <controlPr defaultSize="0" autoFill="0" autoLine="0" autoPict="0">
                <anchor moveWithCells="1">
                  <from>
                    <xdr:col>7</xdr:col>
                    <xdr:colOff>676275</xdr:colOff>
                    <xdr:row>103</xdr:row>
                    <xdr:rowOff>28575</xdr:rowOff>
                  </from>
                  <to>
                    <xdr:col>7</xdr:col>
                    <xdr:colOff>885825</xdr:colOff>
                    <xdr:row>103</xdr:row>
                    <xdr:rowOff>180975</xdr:rowOff>
                  </to>
                </anchor>
              </controlPr>
            </control>
          </mc:Choice>
        </mc:AlternateContent>
        <mc:AlternateContent xmlns:mc="http://schemas.openxmlformats.org/markup-compatibility/2006">
          <mc:Choice Requires="x14">
            <control shapeId="35938" r:id="rId46" name="Check Box 98">
              <controlPr defaultSize="0" autoFill="0" autoLine="0" autoPict="0">
                <anchor moveWithCells="1">
                  <from>
                    <xdr:col>7</xdr:col>
                    <xdr:colOff>676275</xdr:colOff>
                    <xdr:row>105</xdr:row>
                    <xdr:rowOff>28575</xdr:rowOff>
                  </from>
                  <to>
                    <xdr:col>7</xdr:col>
                    <xdr:colOff>885825</xdr:colOff>
                    <xdr:row>105</xdr:row>
                    <xdr:rowOff>180975</xdr:rowOff>
                  </to>
                </anchor>
              </controlPr>
            </control>
          </mc:Choice>
        </mc:AlternateContent>
        <mc:AlternateContent xmlns:mc="http://schemas.openxmlformats.org/markup-compatibility/2006">
          <mc:Choice Requires="x14">
            <control shapeId="35939" r:id="rId47" name="Check Box 99">
              <controlPr defaultSize="0" autoFill="0" autoLine="0" autoPict="0">
                <anchor moveWithCells="1">
                  <from>
                    <xdr:col>7</xdr:col>
                    <xdr:colOff>676275</xdr:colOff>
                    <xdr:row>107</xdr:row>
                    <xdr:rowOff>28575</xdr:rowOff>
                  </from>
                  <to>
                    <xdr:col>7</xdr:col>
                    <xdr:colOff>885825</xdr:colOff>
                    <xdr:row>107</xdr:row>
                    <xdr:rowOff>180975</xdr:rowOff>
                  </to>
                </anchor>
              </controlPr>
            </control>
          </mc:Choice>
        </mc:AlternateContent>
        <mc:AlternateContent xmlns:mc="http://schemas.openxmlformats.org/markup-compatibility/2006">
          <mc:Choice Requires="x14">
            <control shapeId="35940" r:id="rId48" name="Check Box 100">
              <controlPr defaultSize="0" autoFill="0" autoLine="0" autoPict="0">
                <anchor moveWithCells="1">
                  <from>
                    <xdr:col>7</xdr:col>
                    <xdr:colOff>676275</xdr:colOff>
                    <xdr:row>109</xdr:row>
                    <xdr:rowOff>28575</xdr:rowOff>
                  </from>
                  <to>
                    <xdr:col>7</xdr:col>
                    <xdr:colOff>885825</xdr:colOff>
                    <xdr:row>109</xdr:row>
                    <xdr:rowOff>180975</xdr:rowOff>
                  </to>
                </anchor>
              </controlPr>
            </control>
          </mc:Choice>
        </mc:AlternateContent>
        <mc:AlternateContent xmlns:mc="http://schemas.openxmlformats.org/markup-compatibility/2006">
          <mc:Choice Requires="x14">
            <control shapeId="35941" r:id="rId49" name="Check Box 101">
              <controlPr defaultSize="0" autoFill="0" autoLine="0" autoPict="0">
                <anchor moveWithCells="1">
                  <from>
                    <xdr:col>7</xdr:col>
                    <xdr:colOff>676275</xdr:colOff>
                    <xdr:row>111</xdr:row>
                    <xdr:rowOff>28575</xdr:rowOff>
                  </from>
                  <to>
                    <xdr:col>7</xdr:col>
                    <xdr:colOff>885825</xdr:colOff>
                    <xdr:row>111</xdr:row>
                    <xdr:rowOff>180975</xdr:rowOff>
                  </to>
                </anchor>
              </controlPr>
            </control>
          </mc:Choice>
        </mc:AlternateContent>
        <mc:AlternateContent xmlns:mc="http://schemas.openxmlformats.org/markup-compatibility/2006">
          <mc:Choice Requires="x14">
            <control shapeId="35942" r:id="rId50" name="Check Box 102">
              <controlPr defaultSize="0" autoFill="0" autoLine="0" autoPict="0">
                <anchor moveWithCells="1">
                  <from>
                    <xdr:col>7</xdr:col>
                    <xdr:colOff>676275</xdr:colOff>
                    <xdr:row>113</xdr:row>
                    <xdr:rowOff>28575</xdr:rowOff>
                  </from>
                  <to>
                    <xdr:col>7</xdr:col>
                    <xdr:colOff>885825</xdr:colOff>
                    <xdr:row>113</xdr:row>
                    <xdr:rowOff>180975</xdr:rowOff>
                  </to>
                </anchor>
              </controlPr>
            </control>
          </mc:Choice>
        </mc:AlternateContent>
        <mc:AlternateContent xmlns:mc="http://schemas.openxmlformats.org/markup-compatibility/2006">
          <mc:Choice Requires="x14">
            <control shapeId="35943" r:id="rId51" name="Check Box 103">
              <controlPr defaultSize="0" autoFill="0" autoLine="0" autoPict="0">
                <anchor moveWithCells="1">
                  <from>
                    <xdr:col>7</xdr:col>
                    <xdr:colOff>676275</xdr:colOff>
                    <xdr:row>115</xdr:row>
                    <xdr:rowOff>28575</xdr:rowOff>
                  </from>
                  <to>
                    <xdr:col>7</xdr:col>
                    <xdr:colOff>885825</xdr:colOff>
                    <xdr:row>115</xdr:row>
                    <xdr:rowOff>180975</xdr:rowOff>
                  </to>
                </anchor>
              </controlPr>
            </control>
          </mc:Choice>
        </mc:AlternateContent>
      </controls>
    </mc:Choice>
  </mc:AlternateConten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C00000"/>
    <pageSetUpPr fitToPage="1"/>
  </sheetPr>
  <dimension ref="A1:F50"/>
  <sheetViews>
    <sheetView workbookViewId="0">
      <selection activeCell="H18" sqref="H18"/>
    </sheetView>
  </sheetViews>
  <sheetFormatPr defaultRowHeight="12.75" x14ac:dyDescent="0.2"/>
  <cols>
    <col min="1" max="1" width="4.42578125" customWidth="1"/>
    <col min="3" max="3" width="9.28515625" style="291" customWidth="1"/>
    <col min="4" max="4" width="53.5703125" bestFit="1" customWidth="1"/>
    <col min="5" max="5" width="17.5703125" customWidth="1"/>
    <col min="6" max="6" width="4.7109375" customWidth="1"/>
  </cols>
  <sheetData>
    <row r="1" spans="1:6" x14ac:dyDescent="0.2">
      <c r="A1" s="240"/>
      <c r="B1" s="363" t="s">
        <v>494</v>
      </c>
      <c r="C1" s="242"/>
      <c r="D1" s="241"/>
      <c r="E1" s="243"/>
      <c r="F1" s="244"/>
    </row>
    <row r="2" spans="1:6" x14ac:dyDescent="0.2">
      <c r="A2" s="245"/>
      <c r="B2" s="246"/>
      <c r="C2" s="247"/>
      <c r="D2" s="246"/>
      <c r="E2" s="205" t="s">
        <v>924</v>
      </c>
      <c r="F2" s="248"/>
    </row>
    <row r="3" spans="1:6" x14ac:dyDescent="0.2">
      <c r="A3" s="249"/>
      <c r="B3" s="250"/>
      <c r="C3" s="251" t="s">
        <v>318</v>
      </c>
      <c r="D3" s="250"/>
      <c r="E3" s="9"/>
      <c r="F3" s="252"/>
    </row>
    <row r="4" spans="1:6" x14ac:dyDescent="0.2">
      <c r="A4" s="245"/>
      <c r="B4" s="246"/>
      <c r="C4" s="246"/>
      <c r="D4" s="207" t="s">
        <v>319</v>
      </c>
      <c r="E4" s="253"/>
      <c r="F4" s="248"/>
    </row>
    <row r="5" spans="1:6" x14ac:dyDescent="0.2">
      <c r="A5" s="245"/>
      <c r="B5" s="246"/>
      <c r="C5" s="215"/>
      <c r="D5" s="254"/>
      <c r="E5" s="254"/>
      <c r="F5" s="248"/>
    </row>
    <row r="6" spans="1:6" x14ac:dyDescent="0.2">
      <c r="A6" s="245"/>
      <c r="B6" s="220" t="s">
        <v>55</v>
      </c>
      <c r="C6" s="255" t="s">
        <v>320</v>
      </c>
      <c r="D6" s="26" t="s">
        <v>24</v>
      </c>
      <c r="E6" s="256" t="s">
        <v>50</v>
      </c>
      <c r="F6" s="248"/>
    </row>
    <row r="7" spans="1:6" x14ac:dyDescent="0.2">
      <c r="A7" s="257"/>
      <c r="B7" s="258" t="s">
        <v>321</v>
      </c>
      <c r="C7" s="259"/>
      <c r="D7" s="260"/>
      <c r="E7" s="261"/>
      <c r="F7" s="262"/>
    </row>
    <row r="8" spans="1:6" x14ac:dyDescent="0.2">
      <c r="A8" s="257"/>
      <c r="B8" s="263"/>
      <c r="C8" s="259" t="s">
        <v>322</v>
      </c>
      <c r="D8" s="264"/>
      <c r="E8" s="261"/>
      <c r="F8" s="262"/>
    </row>
    <row r="9" spans="1:6" x14ac:dyDescent="0.2">
      <c r="A9" s="257"/>
      <c r="B9" s="265"/>
      <c r="C9" s="266" t="s">
        <v>56</v>
      </c>
      <c r="D9" s="16" t="s">
        <v>323</v>
      </c>
      <c r="E9" s="98"/>
      <c r="F9" s="262"/>
    </row>
    <row r="10" spans="1:6" x14ac:dyDescent="0.2">
      <c r="A10" s="257"/>
      <c r="B10" s="265"/>
      <c r="C10" s="266" t="s">
        <v>58</v>
      </c>
      <c r="D10" s="267" t="s">
        <v>324</v>
      </c>
      <c r="E10" s="98"/>
      <c r="F10" s="262"/>
    </row>
    <row r="11" spans="1:6" x14ac:dyDescent="0.2">
      <c r="A11" s="249"/>
      <c r="B11" s="263"/>
      <c r="C11" s="266" t="s">
        <v>60</v>
      </c>
      <c r="D11" s="268" t="s">
        <v>325</v>
      </c>
      <c r="E11" s="269">
        <f>E9-E10</f>
        <v>0</v>
      </c>
      <c r="F11" s="252"/>
    </row>
    <row r="12" spans="1:6" x14ac:dyDescent="0.2">
      <c r="A12" s="257"/>
      <c r="B12" s="265"/>
      <c r="C12" s="266" t="s">
        <v>62</v>
      </c>
      <c r="D12" s="16" t="s">
        <v>326</v>
      </c>
      <c r="E12" s="98"/>
      <c r="F12" s="262"/>
    </row>
    <row r="13" spans="1:6" x14ac:dyDescent="0.2">
      <c r="A13" s="257"/>
      <c r="B13" s="265"/>
      <c r="C13" s="266" t="s">
        <v>64</v>
      </c>
      <c r="D13" s="16" t="s">
        <v>327</v>
      </c>
      <c r="E13" s="98"/>
      <c r="F13" s="262"/>
    </row>
    <row r="14" spans="1:6" x14ac:dyDescent="0.2">
      <c r="A14" s="257"/>
      <c r="B14" s="265"/>
      <c r="C14" s="266" t="s">
        <v>66</v>
      </c>
      <c r="D14" s="16" t="s">
        <v>328</v>
      </c>
      <c r="E14" s="98"/>
      <c r="F14" s="262"/>
    </row>
    <row r="15" spans="1:6" x14ac:dyDescent="0.2">
      <c r="A15" s="257"/>
      <c r="B15" s="265"/>
      <c r="C15" s="266" t="s">
        <v>67</v>
      </c>
      <c r="D15" s="16" t="s">
        <v>329</v>
      </c>
      <c r="E15" s="98"/>
      <c r="F15" s="262"/>
    </row>
    <row r="16" spans="1:6" x14ac:dyDescent="0.2">
      <c r="A16" s="249"/>
      <c r="B16" s="263"/>
      <c r="C16" s="266" t="s">
        <v>330</v>
      </c>
      <c r="D16" s="268" t="s">
        <v>331</v>
      </c>
      <c r="E16" s="270">
        <f>SUM(E11:E15)</f>
        <v>0</v>
      </c>
      <c r="F16" s="252"/>
    </row>
    <row r="17" spans="1:6" x14ac:dyDescent="0.2">
      <c r="A17" s="257"/>
      <c r="B17" s="263"/>
      <c r="C17" s="271" t="s">
        <v>332</v>
      </c>
      <c r="D17" s="260"/>
      <c r="E17" s="272"/>
      <c r="F17" s="262"/>
    </row>
    <row r="18" spans="1:6" x14ac:dyDescent="0.2">
      <c r="A18" s="257"/>
      <c r="B18" s="265"/>
      <c r="C18" s="273" t="s">
        <v>333</v>
      </c>
      <c r="D18" s="267" t="s">
        <v>334</v>
      </c>
      <c r="E18" s="98"/>
      <c r="F18" s="262"/>
    </row>
    <row r="19" spans="1:6" x14ac:dyDescent="0.2">
      <c r="A19" s="257"/>
      <c r="B19" s="265"/>
      <c r="C19" s="273" t="s">
        <v>335</v>
      </c>
      <c r="D19" s="267" t="s">
        <v>336</v>
      </c>
      <c r="E19" s="98"/>
      <c r="F19" s="262"/>
    </row>
    <row r="20" spans="1:6" x14ac:dyDescent="0.2">
      <c r="A20" s="257"/>
      <c r="B20" s="265"/>
      <c r="C20" s="273" t="s">
        <v>337</v>
      </c>
      <c r="D20" s="267" t="s">
        <v>338</v>
      </c>
      <c r="E20" s="98"/>
      <c r="F20" s="262"/>
    </row>
    <row r="21" spans="1:6" x14ac:dyDescent="0.2">
      <c r="A21" s="257"/>
      <c r="B21" s="265"/>
      <c r="C21" s="273" t="s">
        <v>339</v>
      </c>
      <c r="D21" s="267" t="s">
        <v>340</v>
      </c>
      <c r="E21" s="98"/>
      <c r="F21" s="262"/>
    </row>
    <row r="22" spans="1:6" x14ac:dyDescent="0.2">
      <c r="A22" s="257"/>
      <c r="B22" s="265"/>
      <c r="C22" s="273" t="s">
        <v>341</v>
      </c>
      <c r="D22" s="267" t="s">
        <v>342</v>
      </c>
      <c r="E22" s="98"/>
      <c r="F22" s="262"/>
    </row>
    <row r="23" spans="1:6" x14ac:dyDescent="0.2">
      <c r="A23" s="257"/>
      <c r="B23" s="265"/>
      <c r="C23" s="273" t="s">
        <v>343</v>
      </c>
      <c r="D23" s="267" t="s">
        <v>344</v>
      </c>
      <c r="E23" s="98"/>
      <c r="F23" s="262"/>
    </row>
    <row r="24" spans="1:6" x14ac:dyDescent="0.2">
      <c r="A24" s="257"/>
      <c r="B24" s="265"/>
      <c r="C24" s="273" t="s">
        <v>345</v>
      </c>
      <c r="D24" s="267" t="s">
        <v>6</v>
      </c>
      <c r="E24" s="98"/>
      <c r="F24" s="262"/>
    </row>
    <row r="25" spans="1:6" x14ac:dyDescent="0.2">
      <c r="A25" s="249"/>
      <c r="B25" s="263"/>
      <c r="C25" s="273" t="s">
        <v>346</v>
      </c>
      <c r="D25" s="268" t="s">
        <v>347</v>
      </c>
      <c r="E25" s="270">
        <f>SUM(E18:E24)</f>
        <v>0</v>
      </c>
      <c r="F25" s="252"/>
    </row>
    <row r="26" spans="1:6" x14ac:dyDescent="0.2">
      <c r="A26" s="257"/>
      <c r="B26" s="263"/>
      <c r="C26" s="259" t="s">
        <v>517</v>
      </c>
      <c r="D26" s="260"/>
      <c r="E26" s="272"/>
      <c r="F26" s="262"/>
    </row>
    <row r="27" spans="1:6" ht="25.5" x14ac:dyDescent="0.2">
      <c r="A27" s="249"/>
      <c r="B27" s="263"/>
      <c r="C27" s="266" t="s">
        <v>348</v>
      </c>
      <c r="D27" s="274" t="s">
        <v>349</v>
      </c>
      <c r="E27" s="98"/>
      <c r="F27" s="252"/>
    </row>
    <row r="28" spans="1:6" x14ac:dyDescent="0.2">
      <c r="A28" s="249"/>
      <c r="B28" s="263"/>
      <c r="C28" s="266" t="s">
        <v>350</v>
      </c>
      <c r="D28" s="274" t="s">
        <v>351</v>
      </c>
      <c r="E28" s="98"/>
      <c r="F28" s="252"/>
    </row>
    <row r="29" spans="1:6" x14ac:dyDescent="0.2">
      <c r="A29" s="249"/>
      <c r="B29" s="263"/>
      <c r="C29" s="266" t="s">
        <v>352</v>
      </c>
      <c r="D29" s="275" t="s">
        <v>353</v>
      </c>
      <c r="E29" s="98"/>
      <c r="F29" s="252"/>
    </row>
    <row r="30" spans="1:6" ht="13.5" thickBot="1" x14ac:dyDescent="0.25">
      <c r="A30" s="249"/>
      <c r="B30" s="276"/>
      <c r="C30" s="266" t="s">
        <v>354</v>
      </c>
      <c r="D30" s="20" t="s">
        <v>517</v>
      </c>
      <c r="E30" s="270">
        <f>SUM(E27:E29)</f>
        <v>0</v>
      </c>
      <c r="F30" s="252"/>
    </row>
    <row r="31" spans="1:6" ht="13.5" thickBot="1" x14ac:dyDescent="0.25">
      <c r="A31" s="11"/>
      <c r="B31" s="277"/>
      <c r="C31" s="266" t="s">
        <v>355</v>
      </c>
      <c r="D31" s="268" t="s">
        <v>356</v>
      </c>
      <c r="E31" s="278">
        <f>E16+E25+E30</f>
        <v>0</v>
      </c>
      <c r="F31" s="279"/>
    </row>
    <row r="32" spans="1:6" x14ac:dyDescent="0.2">
      <c r="A32" s="11"/>
      <c r="B32" s="280" t="s">
        <v>357</v>
      </c>
      <c r="C32" s="259"/>
      <c r="D32" s="264"/>
      <c r="E32" s="281"/>
      <c r="F32" s="279"/>
    </row>
    <row r="33" spans="1:6" x14ac:dyDescent="0.2">
      <c r="A33" s="257"/>
      <c r="B33" s="282"/>
      <c r="C33" s="259" t="s">
        <v>358</v>
      </c>
      <c r="D33" s="264"/>
      <c r="E33" s="86"/>
      <c r="F33" s="279"/>
    </row>
    <row r="34" spans="1:6" x14ac:dyDescent="0.2">
      <c r="A34" s="257"/>
      <c r="B34" s="265"/>
      <c r="C34" s="266" t="s">
        <v>359</v>
      </c>
      <c r="D34" s="16" t="s">
        <v>360</v>
      </c>
      <c r="E34" s="98"/>
      <c r="F34" s="279"/>
    </row>
    <row r="35" spans="1:6" x14ac:dyDescent="0.2">
      <c r="A35" s="257"/>
      <c r="B35" s="265"/>
      <c r="C35" s="266" t="s">
        <v>361</v>
      </c>
      <c r="D35" s="283" t="s">
        <v>362</v>
      </c>
      <c r="E35" s="98"/>
      <c r="F35" s="279"/>
    </row>
    <row r="36" spans="1:6" x14ac:dyDescent="0.2">
      <c r="A36" s="257"/>
      <c r="B36" s="265"/>
      <c r="C36" s="266" t="s">
        <v>363</v>
      </c>
      <c r="D36" s="283" t="s">
        <v>364</v>
      </c>
      <c r="E36" s="98"/>
      <c r="F36" s="279"/>
    </row>
    <row r="37" spans="1:6" x14ac:dyDescent="0.2">
      <c r="A37" s="257"/>
      <c r="B37" s="265"/>
      <c r="C37" s="266" t="s">
        <v>365</v>
      </c>
      <c r="D37" s="283" t="s">
        <v>366</v>
      </c>
      <c r="E37" s="98"/>
      <c r="F37" s="279"/>
    </row>
    <row r="38" spans="1:6" x14ac:dyDescent="0.2">
      <c r="A38" s="257"/>
      <c r="B38" s="265"/>
      <c r="C38" s="266" t="s">
        <v>367</v>
      </c>
      <c r="D38" s="283" t="s">
        <v>368</v>
      </c>
      <c r="E38" s="98"/>
      <c r="F38" s="279"/>
    </row>
    <row r="39" spans="1:6" ht="13.5" thickBot="1" x14ac:dyDescent="0.25">
      <c r="A39" s="257"/>
      <c r="B39" s="284"/>
      <c r="C39" s="266" t="s">
        <v>369</v>
      </c>
      <c r="D39" s="283" t="s">
        <v>370</v>
      </c>
      <c r="E39" s="98"/>
      <c r="F39" s="279"/>
    </row>
    <row r="40" spans="1:6" ht="13.5" thickBot="1" x14ac:dyDescent="0.25">
      <c r="A40" s="11"/>
      <c r="B40" s="282"/>
      <c r="C40" s="266" t="s">
        <v>371</v>
      </c>
      <c r="D40" s="20" t="s">
        <v>372</v>
      </c>
      <c r="E40" s="278">
        <f>SUM(E34:E39)</f>
        <v>0</v>
      </c>
      <c r="F40" s="279"/>
    </row>
    <row r="41" spans="1:6" ht="13.5" thickBot="1" x14ac:dyDescent="0.25">
      <c r="A41" s="11"/>
      <c r="B41" s="265"/>
      <c r="C41" s="266"/>
      <c r="D41" s="16"/>
      <c r="E41" s="285"/>
      <c r="F41" s="279"/>
    </row>
    <row r="42" spans="1:6" ht="13.5" thickBot="1" x14ac:dyDescent="0.25">
      <c r="A42" s="257"/>
      <c r="B42" s="282"/>
      <c r="C42" s="259" t="s">
        <v>373</v>
      </c>
      <c r="D42" s="259"/>
      <c r="E42" s="278">
        <f>E31-E40</f>
        <v>0</v>
      </c>
      <c r="F42" s="279"/>
    </row>
    <row r="43" spans="1:6" ht="13.5" thickBot="1" x14ac:dyDescent="0.25">
      <c r="A43" s="257"/>
      <c r="B43" s="265"/>
      <c r="C43" s="273" t="s">
        <v>374</v>
      </c>
      <c r="D43" s="16" t="s">
        <v>375</v>
      </c>
      <c r="E43" s="98"/>
      <c r="F43" s="279"/>
    </row>
    <row r="44" spans="1:6" ht="13.5" thickBot="1" x14ac:dyDescent="0.25">
      <c r="A44" s="11"/>
      <c r="B44" s="265"/>
      <c r="C44" s="273" t="s">
        <v>376</v>
      </c>
      <c r="D44" s="20" t="s">
        <v>377</v>
      </c>
      <c r="E44" s="278">
        <f>E42-E43</f>
        <v>0</v>
      </c>
      <c r="F44" s="279"/>
    </row>
    <row r="45" spans="1:6" x14ac:dyDescent="0.2">
      <c r="A45" s="257"/>
      <c r="B45" s="282"/>
      <c r="C45" s="273" t="s">
        <v>378</v>
      </c>
      <c r="D45" s="16" t="s">
        <v>379</v>
      </c>
      <c r="E45" s="98"/>
      <c r="F45" s="279"/>
    </row>
    <row r="46" spans="1:6" ht="13.5" thickBot="1" x14ac:dyDescent="0.25">
      <c r="A46" s="257"/>
      <c r="B46" s="284"/>
      <c r="C46" s="273" t="s">
        <v>380</v>
      </c>
      <c r="D46" s="267" t="s">
        <v>381</v>
      </c>
      <c r="E46" s="98"/>
      <c r="F46" s="279"/>
    </row>
    <row r="47" spans="1:6" ht="13.5" thickBot="1" x14ac:dyDescent="0.25">
      <c r="A47" s="257"/>
      <c r="B47" s="282"/>
      <c r="C47" s="273" t="s">
        <v>382</v>
      </c>
      <c r="D47" s="20" t="s">
        <v>383</v>
      </c>
      <c r="E47" s="278">
        <f>E44-E45-E46</f>
        <v>0</v>
      </c>
      <c r="F47" s="279"/>
    </row>
    <row r="48" spans="1:6" ht="13.5" thickBot="1" x14ac:dyDescent="0.25">
      <c r="A48" s="257"/>
      <c r="B48" s="265"/>
      <c r="C48" s="273" t="s">
        <v>384</v>
      </c>
      <c r="D48" s="16" t="s">
        <v>385</v>
      </c>
      <c r="E48" s="98"/>
      <c r="F48" s="279"/>
    </row>
    <row r="49" spans="1:6" ht="13.5" thickBot="1" x14ac:dyDescent="0.25">
      <c r="A49" s="11"/>
      <c r="B49" s="284"/>
      <c r="C49" s="273" t="s">
        <v>386</v>
      </c>
      <c r="D49" s="20" t="s">
        <v>387</v>
      </c>
      <c r="E49" s="278">
        <f>E47-E48</f>
        <v>0</v>
      </c>
      <c r="F49" s="279"/>
    </row>
    <row r="50" spans="1:6" ht="13.5" thickBot="1" x14ac:dyDescent="0.25">
      <c r="A50" s="286"/>
      <c r="B50" s="287"/>
      <c r="C50" s="288"/>
      <c r="D50" s="287"/>
      <c r="E50" s="289"/>
      <c r="F50" s="290"/>
    </row>
  </sheetData>
  <phoneticPr fontId="12" type="noConversion"/>
  <dataValidations count="1">
    <dataValidation type="whole" allowBlank="1" showInputMessage="1" showErrorMessage="1" sqref="E9:E48">
      <formula1>-100000000</formula1>
      <formula2>100000000</formula2>
    </dataValidation>
  </dataValidations>
  <pageMargins left="0.74803149606299213" right="0.74803149606299213" top="0.98425196850393704" bottom="0.98425196850393704" header="0.51181102362204722" footer="0.51181102362204722"/>
  <pageSetup paperSize="9" scale="89"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C00000"/>
    <pageSetUpPr fitToPage="1"/>
  </sheetPr>
  <dimension ref="A1:IU61"/>
  <sheetViews>
    <sheetView topLeftCell="A7" workbookViewId="0">
      <selection activeCell="Q29" sqref="Q29"/>
    </sheetView>
  </sheetViews>
  <sheetFormatPr defaultRowHeight="12.75" x14ac:dyDescent="0.2"/>
  <cols>
    <col min="2" max="2" width="10.7109375" bestFit="1" customWidth="1"/>
    <col min="4" max="4" width="10.7109375" bestFit="1" customWidth="1"/>
    <col min="5" max="5" width="10.140625" bestFit="1" customWidth="1"/>
    <col min="6" max="6" width="10.7109375" bestFit="1" customWidth="1"/>
    <col min="8" max="8" width="11.42578125" customWidth="1"/>
    <col min="9" max="9" width="5.28515625" customWidth="1"/>
    <col min="10" max="10" width="11.42578125" customWidth="1"/>
    <col min="11" max="11" width="5.5703125" customWidth="1"/>
    <col min="12" max="12" width="11.42578125" customWidth="1"/>
  </cols>
  <sheetData>
    <row r="1" spans="1:255" x14ac:dyDescent="0.2">
      <c r="A1" s="225"/>
      <c r="B1" s="207"/>
      <c r="C1" s="207"/>
      <c r="D1" s="207"/>
      <c r="E1" s="207"/>
      <c r="F1" s="207"/>
      <c r="G1" s="207"/>
      <c r="H1" s="207"/>
      <c r="I1" s="207"/>
      <c r="J1" s="207"/>
      <c r="K1" s="207"/>
      <c r="L1" s="207"/>
      <c r="M1" s="207"/>
      <c r="N1" s="207"/>
      <c r="O1" s="207"/>
      <c r="P1" s="207"/>
      <c r="Q1" s="207"/>
      <c r="R1" s="207"/>
      <c r="S1" s="207"/>
      <c r="T1" s="207"/>
      <c r="U1" s="207"/>
      <c r="V1" s="207"/>
      <c r="W1" s="207"/>
      <c r="X1" s="207"/>
      <c r="Y1" s="207"/>
      <c r="Z1" s="207"/>
      <c r="AA1" s="207"/>
      <c r="AB1" s="207"/>
      <c r="AC1" s="207"/>
      <c r="AD1" s="207"/>
      <c r="AE1" s="207"/>
      <c r="AF1" s="207"/>
      <c r="AG1" s="207"/>
      <c r="AH1" s="207"/>
      <c r="AI1" s="207"/>
      <c r="AJ1" s="207"/>
      <c r="AK1" s="207"/>
      <c r="AL1" s="207"/>
      <c r="AM1" s="207"/>
      <c r="AN1" s="207"/>
      <c r="AO1" s="207"/>
      <c r="AP1" s="207"/>
      <c r="AQ1" s="207"/>
      <c r="AR1" s="207"/>
      <c r="AS1" s="207"/>
      <c r="AT1" s="207"/>
      <c r="AU1" s="207"/>
      <c r="AV1" s="207"/>
      <c r="AW1" s="207"/>
      <c r="AX1" s="207"/>
      <c r="AY1" s="207"/>
      <c r="AZ1" s="207"/>
      <c r="BA1" s="207"/>
      <c r="BB1" s="207"/>
      <c r="BC1" s="207"/>
      <c r="BD1" s="207"/>
      <c r="BE1" s="207"/>
      <c r="BF1" s="207"/>
      <c r="BG1" s="207"/>
      <c r="BH1" s="207"/>
      <c r="BI1" s="207"/>
      <c r="BJ1" s="207"/>
      <c r="BK1" s="207"/>
      <c r="BL1" s="207"/>
      <c r="BM1" s="207"/>
      <c r="BN1" s="207"/>
      <c r="BO1" s="207"/>
      <c r="BP1" s="207"/>
      <c r="BQ1" s="207"/>
      <c r="BR1" s="207"/>
      <c r="BS1" s="207"/>
      <c r="BT1" s="207"/>
      <c r="BU1" s="207"/>
      <c r="BV1" s="207"/>
      <c r="BW1" s="207"/>
      <c r="BX1" s="207"/>
      <c r="BY1" s="207"/>
      <c r="BZ1" s="207"/>
      <c r="CA1" s="207"/>
      <c r="CB1" s="207"/>
      <c r="CC1" s="207"/>
      <c r="CD1" s="207"/>
      <c r="CE1" s="207"/>
      <c r="CF1" s="207"/>
      <c r="CG1" s="207"/>
      <c r="CH1" s="207"/>
      <c r="CI1" s="207"/>
      <c r="CJ1" s="207"/>
      <c r="CK1" s="207"/>
      <c r="CL1" s="207"/>
      <c r="CM1" s="207"/>
      <c r="CN1" s="207"/>
      <c r="CO1" s="207"/>
      <c r="CP1" s="207"/>
      <c r="CQ1" s="207"/>
      <c r="CR1" s="207"/>
      <c r="CS1" s="207"/>
      <c r="CT1" s="207"/>
      <c r="CU1" s="207"/>
      <c r="CV1" s="207"/>
      <c r="CW1" s="207"/>
      <c r="CX1" s="207"/>
      <c r="CY1" s="207"/>
      <c r="CZ1" s="207"/>
      <c r="DA1" s="207"/>
      <c r="DB1" s="207"/>
      <c r="DC1" s="207"/>
      <c r="DD1" s="207"/>
      <c r="DE1" s="207"/>
      <c r="DF1" s="207"/>
      <c r="DG1" s="207"/>
      <c r="DH1" s="207"/>
      <c r="DI1" s="207"/>
      <c r="DJ1" s="207"/>
      <c r="DK1" s="207"/>
      <c r="DL1" s="207"/>
      <c r="DM1" s="207"/>
      <c r="DN1" s="207"/>
      <c r="DO1" s="207"/>
      <c r="DP1" s="207"/>
      <c r="DQ1" s="207"/>
      <c r="DR1" s="207"/>
      <c r="DS1" s="207"/>
      <c r="DT1" s="207"/>
      <c r="DU1" s="207"/>
      <c r="DV1" s="207"/>
      <c r="DW1" s="207"/>
      <c r="DX1" s="207"/>
      <c r="DY1" s="207"/>
      <c r="DZ1" s="207"/>
      <c r="EA1" s="207"/>
      <c r="EB1" s="207"/>
      <c r="EC1" s="207"/>
      <c r="ED1" s="207"/>
      <c r="EE1" s="207"/>
      <c r="EF1" s="207"/>
      <c r="EG1" s="207"/>
      <c r="EH1" s="207"/>
      <c r="EI1" s="207"/>
      <c r="EJ1" s="207"/>
      <c r="EK1" s="207"/>
      <c r="EL1" s="207"/>
      <c r="EM1" s="207"/>
      <c r="EN1" s="207"/>
      <c r="EO1" s="207"/>
      <c r="EP1" s="207"/>
      <c r="EQ1" s="207"/>
      <c r="ER1" s="207"/>
      <c r="ES1" s="207"/>
      <c r="ET1" s="207"/>
      <c r="EU1" s="207"/>
      <c r="EV1" s="207"/>
      <c r="EW1" s="207"/>
      <c r="EX1" s="207"/>
      <c r="EY1" s="207"/>
      <c r="EZ1" s="207"/>
      <c r="FA1" s="207"/>
      <c r="FB1" s="207"/>
      <c r="FC1" s="207"/>
      <c r="FD1" s="207"/>
      <c r="FE1" s="207"/>
      <c r="FF1" s="207"/>
      <c r="FG1" s="207"/>
      <c r="FH1" s="207"/>
      <c r="FI1" s="207"/>
      <c r="FJ1" s="207"/>
      <c r="FK1" s="207"/>
      <c r="FL1" s="207"/>
      <c r="FM1" s="207"/>
      <c r="FN1" s="207"/>
      <c r="FO1" s="207"/>
      <c r="FP1" s="207"/>
      <c r="FQ1" s="207"/>
      <c r="FR1" s="207"/>
      <c r="FS1" s="207"/>
      <c r="FT1" s="207"/>
      <c r="FU1" s="207"/>
      <c r="FV1" s="207"/>
      <c r="FW1" s="207"/>
      <c r="FX1" s="207"/>
      <c r="FY1" s="207"/>
      <c r="FZ1" s="207"/>
      <c r="GA1" s="207"/>
      <c r="GB1" s="207"/>
      <c r="GC1" s="207"/>
      <c r="GD1" s="207"/>
      <c r="GE1" s="207"/>
      <c r="GF1" s="207"/>
      <c r="GG1" s="207"/>
      <c r="GH1" s="207"/>
      <c r="GI1" s="207"/>
      <c r="GJ1" s="207"/>
      <c r="GK1" s="207"/>
      <c r="GL1" s="207"/>
      <c r="GM1" s="207"/>
      <c r="GN1" s="207"/>
      <c r="GO1" s="207"/>
      <c r="GP1" s="207"/>
      <c r="GQ1" s="207"/>
      <c r="GR1" s="207"/>
      <c r="GS1" s="207"/>
      <c r="GT1" s="207"/>
      <c r="GU1" s="207"/>
      <c r="GV1" s="207"/>
      <c r="GW1" s="207"/>
      <c r="GX1" s="207"/>
      <c r="GY1" s="207"/>
      <c r="GZ1" s="207"/>
      <c r="HA1" s="207"/>
      <c r="HB1" s="207"/>
      <c r="HC1" s="207"/>
      <c r="HD1" s="207"/>
      <c r="HE1" s="207"/>
      <c r="HF1" s="207"/>
      <c r="HG1" s="207"/>
      <c r="HH1" s="207"/>
      <c r="HI1" s="207"/>
      <c r="HJ1" s="207"/>
      <c r="HK1" s="207"/>
      <c r="HL1" s="207"/>
      <c r="HM1" s="207"/>
      <c r="HN1" s="207"/>
      <c r="HO1" s="207"/>
      <c r="HP1" s="207"/>
      <c r="HQ1" s="207"/>
      <c r="HR1" s="207"/>
      <c r="HS1" s="207"/>
      <c r="HT1" s="207"/>
      <c r="HU1" s="207"/>
      <c r="HV1" s="207"/>
      <c r="HW1" s="207"/>
      <c r="HX1" s="207"/>
      <c r="HY1" s="207"/>
      <c r="HZ1" s="207"/>
      <c r="IA1" s="207"/>
      <c r="IB1" s="207"/>
      <c r="IC1" s="207"/>
      <c r="ID1" s="207"/>
      <c r="IE1" s="207"/>
      <c r="IF1" s="207"/>
      <c r="IG1" s="207"/>
      <c r="IH1" s="207"/>
      <c r="II1" s="207"/>
      <c r="IJ1" s="207"/>
      <c r="IK1" s="207"/>
      <c r="IL1" s="207"/>
      <c r="IM1" s="207"/>
      <c r="IN1" s="207"/>
      <c r="IO1" s="207"/>
      <c r="IP1" s="207"/>
      <c r="IQ1" s="207"/>
      <c r="IR1" s="207"/>
      <c r="IS1" s="207"/>
      <c r="IT1" s="207"/>
      <c r="IU1" s="207"/>
    </row>
    <row r="2" spans="1:255" x14ac:dyDescent="0.2">
      <c r="A2" s="225"/>
      <c r="B2" s="214" t="s">
        <v>494</v>
      </c>
      <c r="C2" s="207"/>
      <c r="D2" s="207"/>
      <c r="E2" s="207"/>
      <c r="F2" s="207"/>
      <c r="G2" s="207"/>
      <c r="H2" s="207"/>
      <c r="I2" s="207"/>
      <c r="J2" s="207"/>
      <c r="K2" s="207"/>
      <c r="L2" s="207"/>
      <c r="M2" s="207"/>
      <c r="N2" s="207"/>
      <c r="O2" s="207"/>
      <c r="P2" s="207"/>
      <c r="Q2" s="207"/>
      <c r="R2" s="207"/>
      <c r="S2" s="207"/>
      <c r="T2" s="207"/>
      <c r="U2" s="207"/>
      <c r="V2" s="207"/>
      <c r="W2" s="207"/>
      <c r="X2" s="207"/>
      <c r="Y2" s="207"/>
      <c r="Z2" s="207"/>
      <c r="AA2" s="207"/>
      <c r="AB2" s="207"/>
      <c r="AC2" s="207"/>
      <c r="AD2" s="207"/>
      <c r="AE2" s="207"/>
      <c r="AF2" s="207"/>
      <c r="AG2" s="207"/>
      <c r="AH2" s="207"/>
      <c r="AI2" s="207"/>
      <c r="AJ2" s="207"/>
      <c r="AK2" s="207"/>
      <c r="AL2" s="207"/>
      <c r="AM2" s="207"/>
      <c r="AN2" s="207"/>
      <c r="AO2" s="207"/>
      <c r="AP2" s="207"/>
      <c r="AQ2" s="207"/>
      <c r="AR2" s="207"/>
      <c r="AS2" s="207"/>
      <c r="AT2" s="207"/>
      <c r="AU2" s="207"/>
      <c r="AV2" s="207"/>
      <c r="AW2" s="207"/>
      <c r="AX2" s="207"/>
      <c r="AY2" s="207"/>
      <c r="AZ2" s="207"/>
      <c r="BA2" s="207"/>
      <c r="BB2" s="207"/>
      <c r="BC2" s="207"/>
      <c r="BD2" s="207"/>
      <c r="BE2" s="207"/>
      <c r="BF2" s="207"/>
      <c r="BG2" s="207"/>
      <c r="BH2" s="207"/>
      <c r="BI2" s="207"/>
      <c r="BJ2" s="207"/>
      <c r="BK2" s="207"/>
      <c r="BL2" s="207"/>
      <c r="BM2" s="207"/>
      <c r="BN2" s="207"/>
      <c r="BO2" s="207"/>
      <c r="BP2" s="207"/>
      <c r="BQ2" s="207"/>
      <c r="BR2" s="207"/>
      <c r="BS2" s="207"/>
      <c r="BT2" s="207"/>
      <c r="BU2" s="207"/>
      <c r="BV2" s="207"/>
      <c r="BW2" s="207"/>
      <c r="BX2" s="207"/>
      <c r="BY2" s="207"/>
      <c r="BZ2" s="207"/>
      <c r="CA2" s="207"/>
      <c r="CB2" s="207"/>
      <c r="CC2" s="207"/>
      <c r="CD2" s="207"/>
      <c r="CE2" s="207"/>
      <c r="CF2" s="207"/>
      <c r="CG2" s="207"/>
      <c r="CH2" s="207"/>
      <c r="CI2" s="207"/>
      <c r="CJ2" s="207"/>
      <c r="CK2" s="207"/>
      <c r="CL2" s="207"/>
      <c r="CM2" s="207"/>
      <c r="CN2" s="207"/>
      <c r="CO2" s="207"/>
      <c r="CP2" s="207"/>
      <c r="CQ2" s="207"/>
      <c r="CR2" s="207"/>
      <c r="CS2" s="207"/>
      <c r="CT2" s="207"/>
      <c r="CU2" s="207"/>
      <c r="CV2" s="207"/>
      <c r="CW2" s="207"/>
      <c r="CX2" s="207"/>
      <c r="CY2" s="207"/>
      <c r="CZ2" s="207"/>
      <c r="DA2" s="207"/>
      <c r="DB2" s="207"/>
      <c r="DC2" s="207"/>
      <c r="DD2" s="207"/>
      <c r="DE2" s="207"/>
      <c r="DF2" s="207"/>
      <c r="DG2" s="207"/>
      <c r="DH2" s="207"/>
      <c r="DI2" s="207"/>
      <c r="DJ2" s="207"/>
      <c r="DK2" s="207"/>
      <c r="DL2" s="207"/>
      <c r="DM2" s="207"/>
      <c r="DN2" s="207"/>
      <c r="DO2" s="207"/>
      <c r="DP2" s="207"/>
      <c r="DQ2" s="207"/>
      <c r="DR2" s="207"/>
      <c r="DS2" s="207"/>
      <c r="DT2" s="207"/>
      <c r="DU2" s="207"/>
      <c r="DV2" s="207"/>
      <c r="DW2" s="207"/>
      <c r="DX2" s="207"/>
      <c r="DY2" s="207"/>
      <c r="DZ2" s="207"/>
      <c r="EA2" s="207"/>
      <c r="EB2" s="207"/>
      <c r="EC2" s="207"/>
      <c r="ED2" s="207"/>
      <c r="EE2" s="207"/>
      <c r="EF2" s="207"/>
      <c r="EG2" s="207"/>
      <c r="EH2" s="207"/>
      <c r="EI2" s="207"/>
      <c r="EJ2" s="207"/>
      <c r="EK2" s="207"/>
      <c r="EL2" s="207"/>
      <c r="EM2" s="207"/>
      <c r="EN2" s="207"/>
      <c r="EO2" s="207"/>
      <c r="EP2" s="207"/>
      <c r="EQ2" s="207"/>
      <c r="ER2" s="207"/>
      <c r="ES2" s="207"/>
      <c r="ET2" s="207"/>
      <c r="EU2" s="207"/>
      <c r="EV2" s="207"/>
      <c r="EW2" s="207"/>
      <c r="EX2" s="207"/>
      <c r="EY2" s="207"/>
      <c r="EZ2" s="207"/>
      <c r="FA2" s="207"/>
      <c r="FB2" s="207"/>
      <c r="FC2" s="207"/>
      <c r="FD2" s="207"/>
      <c r="FE2" s="207"/>
      <c r="FF2" s="207"/>
      <c r="FG2" s="207"/>
      <c r="FH2" s="207"/>
      <c r="FI2" s="207"/>
      <c r="FJ2" s="207"/>
      <c r="FK2" s="207"/>
      <c r="FL2" s="207"/>
      <c r="FM2" s="207"/>
      <c r="FN2" s="207"/>
      <c r="FO2" s="207"/>
      <c r="FP2" s="207"/>
      <c r="FQ2" s="207"/>
      <c r="FR2" s="207"/>
      <c r="FS2" s="207"/>
      <c r="FT2" s="207"/>
      <c r="FU2" s="207"/>
      <c r="FV2" s="207"/>
      <c r="FW2" s="207"/>
      <c r="FX2" s="207"/>
      <c r="FY2" s="207"/>
      <c r="FZ2" s="207"/>
      <c r="GA2" s="207"/>
      <c r="GB2" s="207"/>
      <c r="GC2" s="207"/>
      <c r="GD2" s="207"/>
      <c r="GE2" s="207"/>
      <c r="GF2" s="207"/>
      <c r="GG2" s="207"/>
      <c r="GH2" s="207"/>
      <c r="GI2" s="207"/>
      <c r="GJ2" s="207"/>
      <c r="GK2" s="207"/>
      <c r="GL2" s="207"/>
      <c r="GM2" s="207"/>
      <c r="GN2" s="207"/>
      <c r="GO2" s="207"/>
      <c r="GP2" s="207"/>
      <c r="GQ2" s="207"/>
      <c r="GR2" s="207"/>
      <c r="GS2" s="207"/>
      <c r="GT2" s="207"/>
      <c r="GU2" s="207"/>
      <c r="GV2" s="207"/>
      <c r="GW2" s="207"/>
      <c r="GX2" s="207"/>
      <c r="GY2" s="207"/>
      <c r="GZ2" s="207"/>
      <c r="HA2" s="207"/>
      <c r="HB2" s="207"/>
      <c r="HC2" s="207"/>
      <c r="HD2" s="207"/>
      <c r="HE2" s="207"/>
      <c r="HF2" s="207"/>
      <c r="HG2" s="207"/>
      <c r="HH2" s="207"/>
      <c r="HI2" s="207"/>
      <c r="HJ2" s="207"/>
      <c r="HK2" s="207"/>
      <c r="HL2" s="207"/>
      <c r="HM2" s="207"/>
      <c r="HN2" s="207"/>
      <c r="HO2" s="207"/>
      <c r="HP2" s="207"/>
      <c r="HQ2" s="207"/>
      <c r="HR2" s="207"/>
      <c r="HS2" s="207"/>
      <c r="HT2" s="207"/>
      <c r="HU2" s="207"/>
      <c r="HV2" s="207"/>
      <c r="HW2" s="207"/>
      <c r="HX2" s="207"/>
      <c r="HY2" s="207"/>
      <c r="HZ2" s="207"/>
      <c r="IA2" s="207"/>
      <c r="IB2" s="207"/>
      <c r="IC2" s="207"/>
      <c r="ID2" s="207"/>
      <c r="IE2" s="207"/>
      <c r="IF2" s="207"/>
      <c r="IG2" s="207"/>
      <c r="IH2" s="207"/>
      <c r="II2" s="207"/>
      <c r="IJ2" s="207"/>
      <c r="IK2" s="207"/>
      <c r="IL2" s="207"/>
      <c r="IM2" s="207"/>
      <c r="IN2" s="207"/>
      <c r="IO2" s="207"/>
      <c r="IP2" s="207"/>
      <c r="IQ2" s="207"/>
      <c r="IR2" s="207"/>
      <c r="IS2" s="207"/>
      <c r="IT2" s="207"/>
      <c r="IU2" s="207"/>
    </row>
    <row r="3" spans="1:255" x14ac:dyDescent="0.2">
      <c r="A3" s="225"/>
      <c r="B3" s="207"/>
      <c r="C3" s="207"/>
      <c r="D3" s="207"/>
      <c r="E3" s="207"/>
      <c r="F3" s="207"/>
      <c r="G3" s="207"/>
      <c r="H3" s="207"/>
      <c r="I3" s="207"/>
      <c r="J3" s="207"/>
      <c r="K3" s="207"/>
      <c r="L3" s="207"/>
      <c r="M3" s="207"/>
      <c r="N3" s="207"/>
      <c r="O3" s="207"/>
      <c r="P3" s="207"/>
      <c r="Q3" s="207"/>
      <c r="R3" s="207"/>
      <c r="S3" s="207"/>
      <c r="T3" s="207"/>
      <c r="U3" s="207"/>
      <c r="V3" s="207"/>
      <c r="W3" s="207"/>
      <c r="X3" s="207"/>
      <c r="Y3" s="207"/>
      <c r="Z3" s="207"/>
      <c r="AA3" s="207"/>
      <c r="AB3" s="207"/>
      <c r="AC3" s="207"/>
      <c r="AD3" s="207"/>
      <c r="AE3" s="207"/>
      <c r="AF3" s="207"/>
      <c r="AG3" s="207"/>
      <c r="AH3" s="207"/>
      <c r="AI3" s="207"/>
      <c r="AJ3" s="207"/>
      <c r="AK3" s="207"/>
      <c r="AL3" s="207"/>
      <c r="AM3" s="207"/>
      <c r="AN3" s="207"/>
      <c r="AO3" s="207"/>
      <c r="AP3" s="207"/>
      <c r="AQ3" s="207"/>
      <c r="AR3" s="207"/>
      <c r="AS3" s="207"/>
      <c r="AT3" s="207"/>
      <c r="AU3" s="207"/>
      <c r="AV3" s="207"/>
      <c r="AW3" s="207"/>
      <c r="AX3" s="207"/>
      <c r="AY3" s="207"/>
      <c r="AZ3" s="207"/>
      <c r="BA3" s="207"/>
      <c r="BB3" s="207"/>
      <c r="BC3" s="207"/>
      <c r="BD3" s="207"/>
      <c r="BE3" s="207"/>
      <c r="BF3" s="207"/>
      <c r="BG3" s="207"/>
      <c r="BH3" s="207"/>
      <c r="BI3" s="207"/>
      <c r="BJ3" s="207"/>
      <c r="BK3" s="207"/>
      <c r="BL3" s="207"/>
      <c r="BM3" s="207"/>
      <c r="BN3" s="207"/>
      <c r="BO3" s="207"/>
      <c r="BP3" s="207"/>
      <c r="BQ3" s="207"/>
      <c r="BR3" s="207"/>
      <c r="BS3" s="207"/>
      <c r="BT3" s="207"/>
      <c r="BU3" s="207"/>
      <c r="BV3" s="207"/>
      <c r="BW3" s="207"/>
      <c r="BX3" s="207"/>
      <c r="BY3" s="207"/>
      <c r="BZ3" s="207"/>
      <c r="CA3" s="207"/>
      <c r="CB3" s="207"/>
      <c r="CC3" s="207"/>
      <c r="CD3" s="207"/>
      <c r="CE3" s="207"/>
      <c r="CF3" s="207"/>
      <c r="CG3" s="207"/>
      <c r="CH3" s="207"/>
      <c r="CI3" s="207"/>
      <c r="CJ3" s="207"/>
      <c r="CK3" s="207"/>
      <c r="CL3" s="207"/>
      <c r="CM3" s="207"/>
      <c r="CN3" s="207"/>
      <c r="CO3" s="207"/>
      <c r="CP3" s="207"/>
      <c r="CQ3" s="207"/>
      <c r="CR3" s="207"/>
      <c r="CS3" s="207"/>
      <c r="CT3" s="207"/>
      <c r="CU3" s="207"/>
      <c r="CV3" s="207"/>
      <c r="CW3" s="207"/>
      <c r="CX3" s="207"/>
      <c r="CY3" s="207"/>
      <c r="CZ3" s="207"/>
      <c r="DA3" s="207"/>
      <c r="DB3" s="207"/>
      <c r="DC3" s="207"/>
      <c r="DD3" s="207"/>
      <c r="DE3" s="207"/>
      <c r="DF3" s="207"/>
      <c r="DG3" s="207"/>
      <c r="DH3" s="207"/>
      <c r="DI3" s="207"/>
      <c r="DJ3" s="207"/>
      <c r="DK3" s="207"/>
      <c r="DL3" s="207"/>
      <c r="DM3" s="207"/>
      <c r="DN3" s="207"/>
      <c r="DO3" s="207"/>
      <c r="DP3" s="207"/>
      <c r="DQ3" s="207"/>
      <c r="DR3" s="207"/>
      <c r="DS3" s="207"/>
      <c r="DT3" s="207"/>
      <c r="DU3" s="207"/>
      <c r="DV3" s="207"/>
      <c r="DW3" s="207"/>
      <c r="DX3" s="207"/>
      <c r="DY3" s="207"/>
      <c r="DZ3" s="207"/>
      <c r="EA3" s="207"/>
      <c r="EB3" s="207"/>
      <c r="EC3" s="207"/>
      <c r="ED3" s="207"/>
      <c r="EE3" s="207"/>
      <c r="EF3" s="207"/>
      <c r="EG3" s="207"/>
      <c r="EH3" s="207"/>
      <c r="EI3" s="207"/>
      <c r="EJ3" s="207"/>
      <c r="EK3" s="207"/>
      <c r="EL3" s="207"/>
      <c r="EM3" s="207"/>
      <c r="EN3" s="207"/>
      <c r="EO3" s="207"/>
      <c r="EP3" s="207"/>
      <c r="EQ3" s="207"/>
      <c r="ER3" s="207"/>
      <c r="ES3" s="207"/>
      <c r="ET3" s="207"/>
      <c r="EU3" s="207"/>
      <c r="EV3" s="207"/>
      <c r="EW3" s="207"/>
      <c r="EX3" s="207"/>
      <c r="EY3" s="207"/>
      <c r="EZ3" s="207"/>
      <c r="FA3" s="207"/>
      <c r="FB3" s="207"/>
      <c r="FC3" s="207"/>
      <c r="FD3" s="207"/>
      <c r="FE3" s="207"/>
      <c r="FF3" s="207"/>
      <c r="FG3" s="207"/>
      <c r="FH3" s="207"/>
      <c r="FI3" s="207"/>
      <c r="FJ3" s="207"/>
      <c r="FK3" s="207"/>
      <c r="FL3" s="207"/>
      <c r="FM3" s="207"/>
      <c r="FN3" s="207"/>
      <c r="FO3" s="207"/>
      <c r="FP3" s="207"/>
      <c r="FQ3" s="207"/>
      <c r="FR3" s="207"/>
      <c r="FS3" s="207"/>
      <c r="FT3" s="207"/>
      <c r="FU3" s="207"/>
      <c r="FV3" s="207"/>
      <c r="FW3" s="207"/>
      <c r="FX3" s="207"/>
      <c r="FY3" s="207"/>
      <c r="FZ3" s="207"/>
      <c r="GA3" s="207"/>
      <c r="GB3" s="207"/>
      <c r="GC3" s="207"/>
      <c r="GD3" s="207"/>
      <c r="GE3" s="207"/>
      <c r="GF3" s="207"/>
      <c r="GG3" s="207"/>
      <c r="GH3" s="207"/>
      <c r="GI3" s="207"/>
      <c r="GJ3" s="207"/>
      <c r="GK3" s="207"/>
      <c r="GL3" s="207"/>
      <c r="GM3" s="207"/>
      <c r="GN3" s="207"/>
      <c r="GO3" s="207"/>
      <c r="GP3" s="207"/>
      <c r="GQ3" s="207"/>
      <c r="GR3" s="207"/>
      <c r="GS3" s="207"/>
      <c r="GT3" s="207"/>
      <c r="GU3" s="207"/>
      <c r="GV3" s="207"/>
      <c r="GW3" s="207"/>
      <c r="GX3" s="207"/>
      <c r="GY3" s="207"/>
      <c r="GZ3" s="207"/>
      <c r="HA3" s="207"/>
      <c r="HB3" s="207"/>
      <c r="HC3" s="207"/>
      <c r="HD3" s="207"/>
      <c r="HE3" s="207"/>
      <c r="HF3" s="207"/>
      <c r="HG3" s="207"/>
      <c r="HH3" s="207"/>
      <c r="HI3" s="207"/>
      <c r="HJ3" s="207"/>
      <c r="HK3" s="207"/>
      <c r="HL3" s="207"/>
      <c r="HM3" s="207"/>
      <c r="HN3" s="207"/>
      <c r="HO3" s="207"/>
      <c r="HP3" s="207"/>
      <c r="HQ3" s="207"/>
      <c r="HR3" s="207"/>
      <c r="HS3" s="207"/>
      <c r="HT3" s="207"/>
      <c r="HU3" s="207"/>
      <c r="HV3" s="207"/>
      <c r="HW3" s="207"/>
      <c r="HX3" s="207"/>
      <c r="HY3" s="207"/>
      <c r="HZ3" s="207"/>
      <c r="IA3" s="207"/>
      <c r="IB3" s="207"/>
      <c r="IC3" s="207"/>
      <c r="ID3" s="207"/>
      <c r="IE3" s="207"/>
      <c r="IF3" s="207"/>
      <c r="IG3" s="207"/>
      <c r="IH3" s="207"/>
      <c r="II3" s="207"/>
      <c r="IJ3" s="207"/>
      <c r="IK3" s="207"/>
      <c r="IL3" s="207"/>
      <c r="IM3" s="207"/>
      <c r="IN3" s="207"/>
      <c r="IO3" s="207"/>
      <c r="IP3" s="207"/>
      <c r="IQ3" s="207"/>
      <c r="IR3" s="207"/>
      <c r="IS3" s="207"/>
      <c r="IT3" s="207"/>
      <c r="IU3" s="207"/>
    </row>
    <row r="4" spans="1:255" x14ac:dyDescent="0.2">
      <c r="A4" s="292" t="s">
        <v>69</v>
      </c>
      <c r="B4" s="214" t="s">
        <v>388</v>
      </c>
      <c r="C4" s="215"/>
      <c r="D4" s="215"/>
      <c r="E4" s="215"/>
      <c r="F4" s="215"/>
      <c r="G4" s="207"/>
      <c r="H4" s="207"/>
      <c r="I4" s="207"/>
      <c r="J4" s="207"/>
      <c r="K4" s="207"/>
      <c r="L4" s="207"/>
      <c r="M4" s="207"/>
      <c r="N4" s="207"/>
      <c r="O4" s="207"/>
      <c r="P4" s="207"/>
      <c r="Q4" s="207"/>
      <c r="R4" s="207"/>
      <c r="S4" s="207"/>
      <c r="T4" s="207"/>
      <c r="U4" s="207"/>
      <c r="V4" s="207"/>
      <c r="W4" s="207"/>
      <c r="X4" s="207"/>
      <c r="Y4" s="207"/>
      <c r="Z4" s="207"/>
      <c r="AA4" s="20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207"/>
      <c r="BE4" s="207"/>
      <c r="BF4" s="207"/>
      <c r="BG4" s="207"/>
      <c r="BH4" s="207"/>
      <c r="BI4" s="207"/>
      <c r="BJ4" s="207"/>
      <c r="BK4" s="207"/>
      <c r="BL4" s="207"/>
      <c r="BM4" s="207"/>
      <c r="BN4" s="207"/>
      <c r="BO4" s="207"/>
      <c r="BP4" s="207"/>
      <c r="BQ4" s="207"/>
      <c r="BR4" s="207"/>
      <c r="BS4" s="207"/>
      <c r="BT4" s="207"/>
      <c r="BU4" s="207"/>
      <c r="BV4" s="207"/>
      <c r="BW4" s="207"/>
      <c r="BX4" s="207"/>
      <c r="BY4" s="207"/>
      <c r="BZ4" s="207"/>
      <c r="CA4" s="207"/>
      <c r="CB4" s="207"/>
      <c r="CC4" s="207"/>
      <c r="CD4" s="207"/>
      <c r="CE4" s="207"/>
      <c r="CF4" s="207"/>
      <c r="CG4" s="207"/>
      <c r="CH4" s="207"/>
      <c r="CI4" s="207"/>
      <c r="CJ4" s="207"/>
      <c r="CK4" s="207"/>
      <c r="CL4" s="207"/>
      <c r="CM4" s="207"/>
      <c r="CN4" s="207"/>
      <c r="CO4" s="207"/>
      <c r="CP4" s="207"/>
      <c r="CQ4" s="207"/>
      <c r="CR4" s="207"/>
      <c r="CS4" s="207"/>
      <c r="CT4" s="207"/>
      <c r="CU4" s="207"/>
      <c r="CV4" s="207"/>
      <c r="CW4" s="207"/>
      <c r="CX4" s="207"/>
      <c r="CY4" s="207"/>
      <c r="CZ4" s="207"/>
      <c r="DA4" s="207"/>
      <c r="DB4" s="207"/>
      <c r="DC4" s="207"/>
      <c r="DD4" s="207"/>
      <c r="DE4" s="207"/>
      <c r="DF4" s="207"/>
      <c r="DG4" s="207"/>
      <c r="DH4" s="207"/>
      <c r="DI4" s="207"/>
      <c r="DJ4" s="207"/>
      <c r="DK4" s="207"/>
      <c r="DL4" s="207"/>
      <c r="DM4" s="207"/>
      <c r="DN4" s="207"/>
      <c r="DO4" s="207"/>
      <c r="DP4" s="207"/>
      <c r="DQ4" s="207"/>
      <c r="DR4" s="207"/>
      <c r="DS4" s="207"/>
      <c r="DT4" s="207"/>
      <c r="DU4" s="207"/>
      <c r="DV4" s="207"/>
      <c r="DW4" s="207"/>
      <c r="DX4" s="207"/>
      <c r="DY4" s="207"/>
      <c r="DZ4" s="207"/>
      <c r="EA4" s="207"/>
      <c r="EB4" s="207"/>
      <c r="EC4" s="207"/>
      <c r="ED4" s="207"/>
      <c r="EE4" s="207"/>
      <c r="EF4" s="207"/>
      <c r="EG4" s="207"/>
      <c r="EH4" s="207"/>
      <c r="EI4" s="207"/>
      <c r="EJ4" s="207"/>
      <c r="EK4" s="207"/>
      <c r="EL4" s="207"/>
      <c r="EM4" s="207"/>
      <c r="EN4" s="207"/>
      <c r="EO4" s="207"/>
      <c r="EP4" s="207"/>
      <c r="EQ4" s="207"/>
      <c r="ER4" s="207"/>
      <c r="ES4" s="207"/>
      <c r="ET4" s="207"/>
      <c r="EU4" s="207"/>
      <c r="EV4" s="207"/>
      <c r="EW4" s="207"/>
      <c r="EX4" s="207"/>
      <c r="EY4" s="207"/>
      <c r="EZ4" s="207"/>
      <c r="FA4" s="207"/>
      <c r="FB4" s="207"/>
      <c r="FC4" s="207"/>
      <c r="FD4" s="207"/>
      <c r="FE4" s="207"/>
      <c r="FF4" s="207"/>
      <c r="FG4" s="207"/>
      <c r="FH4" s="207"/>
      <c r="FI4" s="207"/>
      <c r="FJ4" s="207"/>
      <c r="FK4" s="207"/>
      <c r="FL4" s="207"/>
      <c r="FM4" s="207"/>
      <c r="FN4" s="207"/>
      <c r="FO4" s="207"/>
      <c r="FP4" s="207"/>
      <c r="FQ4" s="207"/>
      <c r="FR4" s="207"/>
      <c r="FS4" s="207"/>
      <c r="FT4" s="207"/>
      <c r="FU4" s="207"/>
      <c r="FV4" s="207"/>
      <c r="FW4" s="207"/>
      <c r="FX4" s="207"/>
      <c r="FY4" s="207"/>
      <c r="FZ4" s="207"/>
      <c r="GA4" s="207"/>
      <c r="GB4" s="207"/>
      <c r="GC4" s="207"/>
      <c r="GD4" s="207"/>
      <c r="GE4" s="207"/>
      <c r="GF4" s="207"/>
      <c r="GG4" s="207"/>
      <c r="GH4" s="207"/>
      <c r="GI4" s="207"/>
      <c r="GJ4" s="207"/>
      <c r="GK4" s="207"/>
      <c r="GL4" s="207"/>
      <c r="GM4" s="207"/>
      <c r="GN4" s="207"/>
      <c r="GO4" s="207"/>
      <c r="GP4" s="207"/>
      <c r="GQ4" s="207"/>
      <c r="GR4" s="207"/>
      <c r="GS4" s="207"/>
      <c r="GT4" s="207"/>
      <c r="GU4" s="207"/>
      <c r="GV4" s="207"/>
      <c r="GW4" s="207"/>
      <c r="GX4" s="207"/>
      <c r="GY4" s="207"/>
      <c r="GZ4" s="207"/>
      <c r="HA4" s="207"/>
      <c r="HB4" s="207"/>
      <c r="HC4" s="207"/>
      <c r="HD4" s="207"/>
      <c r="HE4" s="207"/>
      <c r="HF4" s="207"/>
      <c r="HG4" s="207"/>
      <c r="HH4" s="207"/>
      <c r="HI4" s="207"/>
      <c r="HJ4" s="207"/>
      <c r="HK4" s="207"/>
      <c r="HL4" s="207"/>
      <c r="HM4" s="207"/>
      <c r="HN4" s="207"/>
      <c r="HO4" s="207"/>
      <c r="HP4" s="207"/>
      <c r="HQ4" s="207"/>
      <c r="HR4" s="207"/>
      <c r="HS4" s="207"/>
      <c r="HT4" s="207"/>
      <c r="HU4" s="207"/>
      <c r="HV4" s="207"/>
      <c r="HW4" s="207"/>
      <c r="HX4" s="207"/>
      <c r="HY4" s="207"/>
      <c r="HZ4" s="207"/>
      <c r="IA4" s="207"/>
      <c r="IB4" s="207"/>
      <c r="IC4" s="207"/>
      <c r="ID4" s="207"/>
      <c r="IE4" s="207"/>
      <c r="IF4" s="207"/>
      <c r="IG4" s="207"/>
      <c r="IH4" s="207"/>
      <c r="II4" s="207"/>
      <c r="IJ4" s="207"/>
      <c r="IK4" s="207"/>
      <c r="IL4" s="207"/>
      <c r="IM4" s="207"/>
      <c r="IN4" s="207"/>
      <c r="IO4" s="207"/>
      <c r="IP4" s="207"/>
      <c r="IQ4" s="207"/>
      <c r="IR4" s="207"/>
      <c r="IS4" s="207"/>
      <c r="IT4" s="207"/>
      <c r="IU4" s="207"/>
    </row>
    <row r="5" spans="1:255" x14ac:dyDescent="0.2">
      <c r="A5" s="293"/>
      <c r="B5" s="294"/>
      <c r="C5" s="207"/>
      <c r="D5" s="207"/>
      <c r="E5" s="207"/>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c r="AG5" s="207"/>
      <c r="AH5" s="207"/>
      <c r="AI5" s="207"/>
      <c r="AJ5" s="207"/>
      <c r="AK5" s="207"/>
      <c r="AL5" s="207"/>
      <c r="AM5" s="207"/>
      <c r="AN5" s="207"/>
      <c r="AO5" s="207"/>
      <c r="AP5" s="207"/>
      <c r="AQ5" s="207"/>
      <c r="AR5" s="207"/>
      <c r="AS5" s="207"/>
      <c r="AT5" s="207"/>
      <c r="AU5" s="207"/>
      <c r="AV5" s="207"/>
      <c r="AW5" s="207"/>
      <c r="AX5" s="207"/>
      <c r="AY5" s="207"/>
      <c r="AZ5" s="207"/>
      <c r="BA5" s="207"/>
      <c r="BB5" s="207"/>
      <c r="BC5" s="207"/>
      <c r="BD5" s="207"/>
      <c r="BE5" s="207"/>
      <c r="BF5" s="207"/>
      <c r="BG5" s="207"/>
      <c r="BH5" s="207"/>
      <c r="BI5" s="207"/>
      <c r="BJ5" s="207"/>
      <c r="BK5" s="207"/>
      <c r="BL5" s="207"/>
      <c r="BM5" s="207"/>
      <c r="BN5" s="207"/>
      <c r="BO5" s="207"/>
      <c r="BP5" s="207"/>
      <c r="BQ5" s="207"/>
      <c r="BR5" s="207"/>
      <c r="BS5" s="207"/>
      <c r="BT5" s="207"/>
      <c r="BU5" s="207"/>
      <c r="BV5" s="207"/>
      <c r="BW5" s="207"/>
      <c r="BX5" s="207"/>
      <c r="BY5" s="207"/>
      <c r="BZ5" s="207"/>
      <c r="CA5" s="207"/>
      <c r="CB5" s="207"/>
      <c r="CC5" s="207"/>
      <c r="CD5" s="207"/>
      <c r="CE5" s="207"/>
      <c r="CF5" s="207"/>
      <c r="CG5" s="207"/>
      <c r="CH5" s="207"/>
      <c r="CI5" s="207"/>
      <c r="CJ5" s="207"/>
      <c r="CK5" s="207"/>
      <c r="CL5" s="207"/>
      <c r="CM5" s="207"/>
      <c r="CN5" s="207"/>
      <c r="CO5" s="207"/>
      <c r="CP5" s="207"/>
      <c r="CQ5" s="207"/>
      <c r="CR5" s="207"/>
      <c r="CS5" s="207"/>
      <c r="CT5" s="207"/>
      <c r="CU5" s="207"/>
      <c r="CV5" s="207"/>
      <c r="CW5" s="207"/>
      <c r="CX5" s="207"/>
      <c r="CY5" s="207"/>
      <c r="CZ5" s="207"/>
      <c r="DA5" s="207"/>
      <c r="DB5" s="207"/>
      <c r="DC5" s="207"/>
      <c r="DD5" s="207"/>
      <c r="DE5" s="207"/>
      <c r="DF5" s="207"/>
      <c r="DG5" s="207"/>
      <c r="DH5" s="207"/>
      <c r="DI5" s="207"/>
      <c r="DJ5" s="207"/>
      <c r="DK5" s="207"/>
      <c r="DL5" s="207"/>
      <c r="DM5" s="207"/>
      <c r="DN5" s="207"/>
      <c r="DO5" s="207"/>
      <c r="DP5" s="207"/>
      <c r="DQ5" s="207"/>
      <c r="DR5" s="207"/>
      <c r="DS5" s="207"/>
      <c r="DT5" s="207"/>
      <c r="DU5" s="207"/>
      <c r="DV5" s="207"/>
      <c r="DW5" s="207"/>
      <c r="DX5" s="207"/>
      <c r="DY5" s="207"/>
      <c r="DZ5" s="207"/>
      <c r="EA5" s="207"/>
      <c r="EB5" s="207"/>
      <c r="EC5" s="207"/>
      <c r="ED5" s="207"/>
      <c r="EE5" s="207"/>
      <c r="EF5" s="207"/>
      <c r="EG5" s="207"/>
      <c r="EH5" s="207"/>
      <c r="EI5" s="207"/>
      <c r="EJ5" s="207"/>
      <c r="EK5" s="207"/>
      <c r="EL5" s="207"/>
      <c r="EM5" s="207"/>
      <c r="EN5" s="207"/>
      <c r="EO5" s="207"/>
      <c r="EP5" s="207"/>
      <c r="EQ5" s="207"/>
      <c r="ER5" s="207"/>
      <c r="ES5" s="207"/>
      <c r="ET5" s="207"/>
      <c r="EU5" s="207"/>
      <c r="EV5" s="207"/>
      <c r="EW5" s="207"/>
      <c r="EX5" s="207"/>
      <c r="EY5" s="207"/>
      <c r="EZ5" s="207"/>
      <c r="FA5" s="207"/>
      <c r="FB5" s="207"/>
      <c r="FC5" s="207"/>
      <c r="FD5" s="207"/>
      <c r="FE5" s="207"/>
      <c r="FF5" s="207"/>
      <c r="FG5" s="207"/>
      <c r="FH5" s="207"/>
      <c r="FI5" s="207"/>
      <c r="FJ5" s="207"/>
      <c r="FK5" s="207"/>
      <c r="FL5" s="207"/>
      <c r="FM5" s="207"/>
      <c r="FN5" s="207"/>
      <c r="FO5" s="207"/>
      <c r="FP5" s="207"/>
      <c r="FQ5" s="207"/>
      <c r="FR5" s="207"/>
      <c r="FS5" s="207"/>
      <c r="FT5" s="207"/>
      <c r="FU5" s="207"/>
      <c r="FV5" s="207"/>
      <c r="FW5" s="207"/>
      <c r="FX5" s="207"/>
      <c r="FY5" s="207"/>
      <c r="FZ5" s="207"/>
      <c r="GA5" s="207"/>
      <c r="GB5" s="207"/>
      <c r="GC5" s="207"/>
      <c r="GD5" s="207"/>
      <c r="GE5" s="207"/>
      <c r="GF5" s="207"/>
      <c r="GG5" s="207"/>
      <c r="GH5" s="207"/>
      <c r="GI5" s="207"/>
      <c r="GJ5" s="207"/>
      <c r="GK5" s="207"/>
      <c r="GL5" s="207"/>
      <c r="GM5" s="207"/>
      <c r="GN5" s="207"/>
      <c r="GO5" s="207"/>
      <c r="GP5" s="207"/>
      <c r="GQ5" s="207"/>
      <c r="GR5" s="207"/>
      <c r="GS5" s="207"/>
      <c r="GT5" s="207"/>
      <c r="GU5" s="207"/>
      <c r="GV5" s="207"/>
      <c r="GW5" s="207"/>
      <c r="GX5" s="207"/>
      <c r="GY5" s="207"/>
      <c r="GZ5" s="207"/>
      <c r="HA5" s="207"/>
      <c r="HB5" s="207"/>
      <c r="HC5" s="207"/>
      <c r="HD5" s="207"/>
      <c r="HE5" s="207"/>
      <c r="HF5" s="207"/>
      <c r="HG5" s="207"/>
      <c r="HH5" s="207"/>
      <c r="HI5" s="207"/>
      <c r="HJ5" s="207"/>
      <c r="HK5" s="207"/>
      <c r="HL5" s="207"/>
      <c r="HM5" s="207"/>
      <c r="HN5" s="207"/>
      <c r="HO5" s="207"/>
      <c r="HP5" s="207"/>
      <c r="HQ5" s="207"/>
      <c r="HR5" s="207"/>
      <c r="HS5" s="207"/>
      <c r="HT5" s="207"/>
      <c r="HU5" s="207"/>
      <c r="HV5" s="207"/>
      <c r="HW5" s="207"/>
      <c r="HX5" s="207"/>
      <c r="HY5" s="207"/>
      <c r="HZ5" s="207"/>
      <c r="IA5" s="207"/>
      <c r="IB5" s="207"/>
      <c r="IC5" s="207"/>
      <c r="ID5" s="207"/>
      <c r="IE5" s="207"/>
      <c r="IF5" s="207"/>
      <c r="IG5" s="207"/>
      <c r="IH5" s="207"/>
      <c r="II5" s="207"/>
      <c r="IJ5" s="207"/>
      <c r="IK5" s="207"/>
      <c r="IL5" s="207"/>
      <c r="IM5" s="207"/>
      <c r="IN5" s="207"/>
      <c r="IO5" s="207"/>
      <c r="IP5" s="207"/>
      <c r="IQ5" s="207"/>
      <c r="IR5" s="207"/>
      <c r="IS5" s="207"/>
      <c r="IT5" s="207"/>
      <c r="IU5" s="207"/>
    </row>
    <row r="6" spans="1:255" x14ac:dyDescent="0.2">
      <c r="A6" s="207"/>
      <c r="B6" s="205" t="s">
        <v>924</v>
      </c>
      <c r="C6" s="207"/>
      <c r="D6" s="207"/>
      <c r="E6" s="207"/>
      <c r="F6" s="207"/>
      <c r="G6" s="207"/>
      <c r="H6" s="295" t="s">
        <v>389</v>
      </c>
      <c r="I6" s="214"/>
      <c r="J6" s="295" t="s">
        <v>390</v>
      </c>
      <c r="K6" s="214"/>
      <c r="L6" s="295" t="s">
        <v>111</v>
      </c>
      <c r="M6" s="207"/>
      <c r="N6" s="207"/>
      <c r="O6" s="207"/>
      <c r="P6" s="207"/>
      <c r="Q6" s="207"/>
      <c r="R6" s="207"/>
      <c r="S6" s="207"/>
      <c r="T6" s="207"/>
      <c r="U6" s="207"/>
      <c r="V6" s="207"/>
      <c r="W6" s="207"/>
      <c r="X6" s="207"/>
      <c r="Y6" s="207"/>
      <c r="Z6" s="207"/>
      <c r="AA6" s="207"/>
      <c r="AB6" s="207"/>
      <c r="AC6" s="207"/>
      <c r="AD6" s="207"/>
      <c r="AE6" s="207"/>
      <c r="AF6" s="207"/>
      <c r="AG6" s="207"/>
      <c r="AH6" s="207"/>
      <c r="AI6" s="207"/>
      <c r="AJ6" s="207"/>
      <c r="AK6" s="207"/>
      <c r="AL6" s="207"/>
      <c r="AM6" s="207"/>
      <c r="AN6" s="207"/>
      <c r="AO6" s="207"/>
      <c r="AP6" s="207"/>
      <c r="AQ6" s="207"/>
      <c r="AR6" s="207"/>
      <c r="AS6" s="207"/>
      <c r="AT6" s="207"/>
      <c r="AU6" s="207"/>
      <c r="AV6" s="207"/>
      <c r="AW6" s="207"/>
      <c r="AX6" s="207"/>
      <c r="AY6" s="207"/>
      <c r="AZ6" s="207"/>
      <c r="BA6" s="207"/>
      <c r="BB6" s="207"/>
      <c r="BC6" s="207"/>
      <c r="BD6" s="207"/>
      <c r="BE6" s="207"/>
      <c r="BF6" s="207"/>
      <c r="BG6" s="207"/>
      <c r="BH6" s="207"/>
      <c r="BI6" s="207"/>
      <c r="BJ6" s="207"/>
      <c r="BK6" s="207"/>
      <c r="BL6" s="207"/>
      <c r="BM6" s="207"/>
      <c r="BN6" s="207"/>
      <c r="BO6" s="207"/>
      <c r="BP6" s="207"/>
      <c r="BQ6" s="207"/>
      <c r="BR6" s="207"/>
      <c r="BS6" s="207"/>
      <c r="BT6" s="207"/>
      <c r="BU6" s="207"/>
      <c r="BV6" s="207"/>
      <c r="BW6" s="207"/>
      <c r="BX6" s="207"/>
      <c r="BY6" s="207"/>
      <c r="BZ6" s="207"/>
      <c r="CA6" s="207"/>
      <c r="CB6" s="207"/>
      <c r="CC6" s="207"/>
      <c r="CD6" s="207"/>
      <c r="CE6" s="207"/>
      <c r="CF6" s="207"/>
      <c r="CG6" s="207"/>
      <c r="CH6" s="207"/>
      <c r="CI6" s="207"/>
      <c r="CJ6" s="207"/>
      <c r="CK6" s="207"/>
      <c r="CL6" s="207"/>
      <c r="CM6" s="207"/>
      <c r="CN6" s="207"/>
      <c r="CO6" s="207"/>
      <c r="CP6" s="207"/>
      <c r="CQ6" s="207"/>
      <c r="CR6" s="207"/>
      <c r="CS6" s="207"/>
      <c r="CT6" s="207"/>
      <c r="CU6" s="207"/>
      <c r="CV6" s="207"/>
      <c r="CW6" s="207"/>
      <c r="CX6" s="207"/>
      <c r="CY6" s="207"/>
      <c r="CZ6" s="207"/>
      <c r="DA6" s="207"/>
      <c r="DB6" s="207"/>
      <c r="DC6" s="207"/>
      <c r="DD6" s="207"/>
      <c r="DE6" s="207"/>
      <c r="DF6" s="207"/>
      <c r="DG6" s="207"/>
      <c r="DH6" s="207"/>
      <c r="DI6" s="207"/>
      <c r="DJ6" s="207"/>
      <c r="DK6" s="207"/>
      <c r="DL6" s="207"/>
      <c r="DM6" s="207"/>
      <c r="DN6" s="207"/>
      <c r="DO6" s="207"/>
      <c r="DP6" s="207"/>
      <c r="DQ6" s="207"/>
      <c r="DR6" s="207"/>
      <c r="DS6" s="207"/>
      <c r="DT6" s="207"/>
      <c r="DU6" s="207"/>
      <c r="DV6" s="207"/>
      <c r="DW6" s="207"/>
      <c r="DX6" s="207"/>
      <c r="DY6" s="207"/>
      <c r="DZ6" s="207"/>
      <c r="EA6" s="207"/>
      <c r="EB6" s="207"/>
      <c r="EC6" s="207"/>
      <c r="ED6" s="207"/>
      <c r="EE6" s="207"/>
      <c r="EF6" s="207"/>
      <c r="EG6" s="207"/>
      <c r="EH6" s="207"/>
      <c r="EI6" s="207"/>
      <c r="EJ6" s="207"/>
      <c r="EK6" s="207"/>
      <c r="EL6" s="207"/>
      <c r="EM6" s="207"/>
      <c r="EN6" s="207"/>
      <c r="EO6" s="207"/>
      <c r="EP6" s="207"/>
      <c r="EQ6" s="207"/>
      <c r="ER6" s="207"/>
      <c r="ES6" s="207"/>
      <c r="ET6" s="207"/>
      <c r="EU6" s="207"/>
      <c r="EV6" s="207"/>
      <c r="EW6" s="207"/>
      <c r="EX6" s="207"/>
      <c r="EY6" s="207"/>
      <c r="EZ6" s="207"/>
      <c r="FA6" s="207"/>
      <c r="FB6" s="207"/>
      <c r="FC6" s="207"/>
      <c r="FD6" s="207"/>
      <c r="FE6" s="207"/>
      <c r="FF6" s="207"/>
      <c r="FG6" s="207"/>
      <c r="FH6" s="207"/>
      <c r="FI6" s="207"/>
      <c r="FJ6" s="207"/>
      <c r="FK6" s="207"/>
      <c r="FL6" s="207"/>
      <c r="FM6" s="207"/>
      <c r="FN6" s="207"/>
      <c r="FO6" s="207"/>
      <c r="FP6" s="207"/>
      <c r="FQ6" s="207"/>
      <c r="FR6" s="207"/>
      <c r="FS6" s="207"/>
      <c r="FT6" s="207"/>
      <c r="FU6" s="207"/>
      <c r="FV6" s="207"/>
      <c r="FW6" s="207"/>
      <c r="FX6" s="207"/>
      <c r="FY6" s="207"/>
      <c r="FZ6" s="207"/>
      <c r="GA6" s="207"/>
      <c r="GB6" s="207"/>
      <c r="GC6" s="207"/>
      <c r="GD6" s="207"/>
      <c r="GE6" s="207"/>
      <c r="GF6" s="207"/>
      <c r="GG6" s="207"/>
      <c r="GH6" s="207"/>
      <c r="GI6" s="207"/>
      <c r="GJ6" s="207"/>
      <c r="GK6" s="207"/>
      <c r="GL6" s="207"/>
      <c r="GM6" s="207"/>
      <c r="GN6" s="207"/>
      <c r="GO6" s="207"/>
      <c r="GP6" s="207"/>
      <c r="GQ6" s="207"/>
      <c r="GR6" s="207"/>
      <c r="GS6" s="207"/>
      <c r="GT6" s="207"/>
      <c r="GU6" s="207"/>
      <c r="GV6" s="207"/>
      <c r="GW6" s="207"/>
      <c r="GX6" s="207"/>
      <c r="GY6" s="207"/>
      <c r="GZ6" s="207"/>
      <c r="HA6" s="207"/>
      <c r="HB6" s="207"/>
      <c r="HC6" s="207"/>
      <c r="HD6" s="207"/>
      <c r="HE6" s="207"/>
      <c r="HF6" s="207"/>
      <c r="HG6" s="207"/>
      <c r="HH6" s="207"/>
      <c r="HI6" s="207"/>
      <c r="HJ6" s="207"/>
      <c r="HK6" s="207"/>
      <c r="HL6" s="207"/>
      <c r="HM6" s="207"/>
      <c r="HN6" s="207"/>
      <c r="HO6" s="207"/>
      <c r="HP6" s="207"/>
      <c r="HQ6" s="207"/>
      <c r="HR6" s="207"/>
      <c r="HS6" s="207"/>
      <c r="HT6" s="207"/>
      <c r="HU6" s="207"/>
      <c r="HV6" s="207"/>
      <c r="HW6" s="207"/>
      <c r="HX6" s="207"/>
      <c r="HY6" s="207"/>
      <c r="HZ6" s="207"/>
      <c r="IA6" s="207"/>
      <c r="IB6" s="207"/>
      <c r="IC6" s="207"/>
      <c r="ID6" s="207"/>
      <c r="IE6" s="207"/>
      <c r="IF6" s="207"/>
      <c r="IG6" s="207"/>
      <c r="IH6" s="207"/>
      <c r="II6" s="207"/>
      <c r="IJ6" s="207"/>
      <c r="IK6" s="207"/>
      <c r="IL6" s="207"/>
      <c r="IM6" s="207"/>
      <c r="IN6" s="207"/>
      <c r="IO6" s="207"/>
      <c r="IP6" s="207"/>
      <c r="IQ6" s="207"/>
      <c r="IR6" s="207"/>
      <c r="IS6" s="207"/>
      <c r="IT6" s="207"/>
      <c r="IU6" s="207"/>
    </row>
    <row r="7" spans="1:255" x14ac:dyDescent="0.2">
      <c r="A7" s="207"/>
      <c r="B7" s="207"/>
      <c r="C7" s="207"/>
      <c r="D7" s="207"/>
      <c r="E7" s="207"/>
      <c r="F7" s="207"/>
      <c r="G7" s="207"/>
      <c r="H7" s="296"/>
      <c r="I7" s="207"/>
      <c r="J7" s="296"/>
      <c r="K7" s="207"/>
      <c r="L7" s="296"/>
      <c r="M7" s="207"/>
      <c r="N7" s="207"/>
      <c r="O7" s="207"/>
      <c r="P7" s="207"/>
      <c r="Q7" s="207"/>
      <c r="R7" s="207"/>
      <c r="S7" s="207"/>
      <c r="T7" s="207"/>
      <c r="U7" s="207"/>
      <c r="V7" s="207"/>
      <c r="W7" s="207"/>
      <c r="X7" s="207"/>
      <c r="Y7" s="207"/>
      <c r="Z7" s="207"/>
      <c r="AA7" s="207"/>
      <c r="AB7" s="207"/>
      <c r="AC7" s="207"/>
      <c r="AD7" s="207"/>
      <c r="AE7" s="207"/>
      <c r="AF7" s="207"/>
      <c r="AG7" s="207"/>
      <c r="AH7" s="207"/>
      <c r="AI7" s="207"/>
      <c r="AJ7" s="207"/>
      <c r="AK7" s="207"/>
      <c r="AL7" s="207"/>
      <c r="AM7" s="207"/>
      <c r="AN7" s="207"/>
      <c r="AO7" s="207"/>
      <c r="AP7" s="207"/>
      <c r="AQ7" s="207"/>
      <c r="AR7" s="207"/>
      <c r="AS7" s="207"/>
      <c r="AT7" s="207"/>
      <c r="AU7" s="207"/>
      <c r="AV7" s="207"/>
      <c r="AW7" s="207"/>
      <c r="AX7" s="207"/>
      <c r="AY7" s="207"/>
      <c r="AZ7" s="207"/>
      <c r="BA7" s="207"/>
      <c r="BB7" s="207"/>
      <c r="BC7" s="207"/>
      <c r="BD7" s="207"/>
      <c r="BE7" s="207"/>
      <c r="BF7" s="207"/>
      <c r="BG7" s="207"/>
      <c r="BH7" s="207"/>
      <c r="BI7" s="207"/>
      <c r="BJ7" s="207"/>
      <c r="BK7" s="207"/>
      <c r="BL7" s="207"/>
      <c r="BM7" s="207"/>
      <c r="BN7" s="207"/>
      <c r="BO7" s="207"/>
      <c r="BP7" s="207"/>
      <c r="BQ7" s="207"/>
      <c r="BR7" s="207"/>
      <c r="BS7" s="207"/>
      <c r="BT7" s="207"/>
      <c r="BU7" s="207"/>
      <c r="BV7" s="207"/>
      <c r="BW7" s="207"/>
      <c r="BX7" s="207"/>
      <c r="BY7" s="207"/>
      <c r="BZ7" s="207"/>
      <c r="CA7" s="207"/>
      <c r="CB7" s="207"/>
      <c r="CC7" s="207"/>
      <c r="CD7" s="207"/>
      <c r="CE7" s="207"/>
      <c r="CF7" s="207"/>
      <c r="CG7" s="207"/>
      <c r="CH7" s="207"/>
      <c r="CI7" s="207"/>
      <c r="CJ7" s="207"/>
      <c r="CK7" s="207"/>
      <c r="CL7" s="207"/>
      <c r="CM7" s="207"/>
      <c r="CN7" s="207"/>
      <c r="CO7" s="207"/>
      <c r="CP7" s="207"/>
      <c r="CQ7" s="207"/>
      <c r="CR7" s="207"/>
      <c r="CS7" s="207"/>
      <c r="CT7" s="207"/>
      <c r="CU7" s="207"/>
      <c r="CV7" s="207"/>
      <c r="CW7" s="207"/>
      <c r="CX7" s="207"/>
      <c r="CY7" s="207"/>
      <c r="CZ7" s="207"/>
      <c r="DA7" s="207"/>
      <c r="DB7" s="207"/>
      <c r="DC7" s="207"/>
      <c r="DD7" s="207"/>
      <c r="DE7" s="207"/>
      <c r="DF7" s="207"/>
      <c r="DG7" s="207"/>
      <c r="DH7" s="207"/>
      <c r="DI7" s="207"/>
      <c r="DJ7" s="207"/>
      <c r="DK7" s="207"/>
      <c r="DL7" s="207"/>
      <c r="DM7" s="207"/>
      <c r="DN7" s="207"/>
      <c r="DO7" s="207"/>
      <c r="DP7" s="207"/>
      <c r="DQ7" s="207"/>
      <c r="DR7" s="207"/>
      <c r="DS7" s="207"/>
      <c r="DT7" s="207"/>
      <c r="DU7" s="207"/>
      <c r="DV7" s="207"/>
      <c r="DW7" s="207"/>
      <c r="DX7" s="207"/>
      <c r="DY7" s="207"/>
      <c r="DZ7" s="207"/>
      <c r="EA7" s="207"/>
      <c r="EB7" s="207"/>
      <c r="EC7" s="207"/>
      <c r="ED7" s="207"/>
      <c r="EE7" s="207"/>
      <c r="EF7" s="207"/>
      <c r="EG7" s="207"/>
      <c r="EH7" s="207"/>
      <c r="EI7" s="207"/>
      <c r="EJ7" s="207"/>
      <c r="EK7" s="207"/>
      <c r="EL7" s="207"/>
      <c r="EM7" s="207"/>
      <c r="EN7" s="207"/>
      <c r="EO7" s="207"/>
      <c r="EP7" s="207"/>
      <c r="EQ7" s="207"/>
      <c r="ER7" s="207"/>
      <c r="ES7" s="207"/>
      <c r="ET7" s="207"/>
      <c r="EU7" s="207"/>
      <c r="EV7" s="207"/>
      <c r="EW7" s="207"/>
      <c r="EX7" s="207"/>
      <c r="EY7" s="207"/>
      <c r="EZ7" s="207"/>
      <c r="FA7" s="207"/>
      <c r="FB7" s="207"/>
      <c r="FC7" s="207"/>
      <c r="FD7" s="207"/>
      <c r="FE7" s="207"/>
      <c r="FF7" s="207"/>
      <c r="FG7" s="207"/>
      <c r="FH7" s="207"/>
      <c r="FI7" s="207"/>
      <c r="FJ7" s="207"/>
      <c r="FK7" s="207"/>
      <c r="FL7" s="207"/>
      <c r="FM7" s="207"/>
      <c r="FN7" s="207"/>
      <c r="FO7" s="207"/>
      <c r="FP7" s="207"/>
      <c r="FQ7" s="207"/>
      <c r="FR7" s="207"/>
      <c r="FS7" s="207"/>
      <c r="FT7" s="207"/>
      <c r="FU7" s="207"/>
      <c r="FV7" s="207"/>
      <c r="FW7" s="207"/>
      <c r="FX7" s="207"/>
      <c r="FY7" s="207"/>
      <c r="FZ7" s="207"/>
      <c r="GA7" s="207"/>
      <c r="GB7" s="207"/>
      <c r="GC7" s="207"/>
      <c r="GD7" s="207"/>
      <c r="GE7" s="207"/>
      <c r="GF7" s="207"/>
      <c r="GG7" s="207"/>
      <c r="GH7" s="207"/>
      <c r="GI7" s="207"/>
      <c r="GJ7" s="207"/>
      <c r="GK7" s="207"/>
      <c r="GL7" s="207"/>
      <c r="GM7" s="207"/>
      <c r="GN7" s="207"/>
      <c r="GO7" s="207"/>
      <c r="GP7" s="207"/>
      <c r="GQ7" s="207"/>
      <c r="GR7" s="207"/>
      <c r="GS7" s="207"/>
      <c r="GT7" s="207"/>
      <c r="GU7" s="207"/>
      <c r="GV7" s="207"/>
      <c r="GW7" s="207"/>
      <c r="GX7" s="207"/>
      <c r="GY7" s="207"/>
      <c r="GZ7" s="207"/>
      <c r="HA7" s="207"/>
      <c r="HB7" s="207"/>
      <c r="HC7" s="207"/>
      <c r="HD7" s="207"/>
      <c r="HE7" s="207"/>
      <c r="HF7" s="207"/>
      <c r="HG7" s="207"/>
      <c r="HH7" s="207"/>
      <c r="HI7" s="207"/>
      <c r="HJ7" s="207"/>
      <c r="HK7" s="207"/>
      <c r="HL7" s="207"/>
      <c r="HM7" s="207"/>
      <c r="HN7" s="207"/>
      <c r="HO7" s="207"/>
      <c r="HP7" s="207"/>
      <c r="HQ7" s="207"/>
      <c r="HR7" s="207"/>
      <c r="HS7" s="207"/>
      <c r="HT7" s="207"/>
      <c r="HU7" s="207"/>
      <c r="HV7" s="207"/>
      <c r="HW7" s="207"/>
      <c r="HX7" s="207"/>
      <c r="HY7" s="207"/>
      <c r="HZ7" s="207"/>
      <c r="IA7" s="207"/>
      <c r="IB7" s="207"/>
      <c r="IC7" s="207"/>
      <c r="ID7" s="207"/>
      <c r="IE7" s="207"/>
      <c r="IF7" s="207"/>
      <c r="IG7" s="207"/>
      <c r="IH7" s="207"/>
      <c r="II7" s="207"/>
      <c r="IJ7" s="207"/>
      <c r="IK7" s="207"/>
      <c r="IL7" s="207"/>
      <c r="IM7" s="207"/>
      <c r="IN7" s="207"/>
      <c r="IO7" s="207"/>
      <c r="IP7" s="207"/>
      <c r="IQ7" s="207"/>
      <c r="IR7" s="207"/>
      <c r="IS7" s="207"/>
      <c r="IT7" s="207"/>
      <c r="IU7" s="207"/>
    </row>
    <row r="8" spans="1:255" x14ac:dyDescent="0.2">
      <c r="A8" s="297" t="s">
        <v>70</v>
      </c>
      <c r="B8" s="207" t="s">
        <v>391</v>
      </c>
      <c r="C8" s="207"/>
      <c r="D8" s="207"/>
      <c r="E8" s="298"/>
      <c r="F8" s="207"/>
      <c r="G8" s="207"/>
      <c r="H8" s="353"/>
      <c r="I8" s="354"/>
      <c r="J8" s="353"/>
      <c r="K8" s="354"/>
      <c r="L8" s="301">
        <f>SUM(H8+J8)</f>
        <v>0</v>
      </c>
      <c r="M8" s="207"/>
      <c r="N8" s="207"/>
      <c r="O8" s="207"/>
      <c r="P8" s="207"/>
      <c r="Q8" s="207"/>
      <c r="R8" s="207"/>
      <c r="S8" s="207"/>
      <c r="T8" s="207"/>
      <c r="U8" s="207"/>
      <c r="V8" s="207"/>
      <c r="W8" s="207"/>
      <c r="X8" s="207"/>
      <c r="Y8" s="207"/>
      <c r="Z8" s="207"/>
      <c r="AA8" s="207"/>
      <c r="AB8" s="207"/>
      <c r="AC8" s="207"/>
      <c r="AD8" s="207"/>
      <c r="AE8" s="207"/>
      <c r="AF8" s="207"/>
      <c r="AG8" s="207"/>
      <c r="AH8" s="207"/>
      <c r="AI8" s="207"/>
      <c r="AJ8" s="207"/>
      <c r="AK8" s="207"/>
      <c r="AL8" s="207"/>
      <c r="AM8" s="207"/>
      <c r="AN8" s="207"/>
      <c r="AO8" s="207"/>
      <c r="AP8" s="207"/>
      <c r="AQ8" s="207"/>
      <c r="AR8" s="207"/>
      <c r="AS8" s="207"/>
      <c r="AT8" s="207"/>
      <c r="AU8" s="207"/>
      <c r="AV8" s="207"/>
      <c r="AW8" s="207"/>
      <c r="AX8" s="207"/>
      <c r="AY8" s="207"/>
      <c r="AZ8" s="207"/>
      <c r="BA8" s="207"/>
      <c r="BB8" s="207"/>
      <c r="BC8" s="207"/>
      <c r="BD8" s="207"/>
      <c r="BE8" s="207"/>
      <c r="BF8" s="207"/>
      <c r="BG8" s="207"/>
      <c r="BH8" s="207"/>
      <c r="BI8" s="207"/>
      <c r="BJ8" s="207"/>
      <c r="BK8" s="207"/>
      <c r="BL8" s="207"/>
      <c r="BM8" s="207"/>
      <c r="BN8" s="207"/>
      <c r="BO8" s="207"/>
      <c r="BP8" s="207"/>
      <c r="BQ8" s="207"/>
      <c r="BR8" s="207"/>
      <c r="BS8" s="207"/>
      <c r="BT8" s="207"/>
      <c r="BU8" s="207"/>
      <c r="BV8" s="207"/>
      <c r="BW8" s="207"/>
      <c r="BX8" s="207"/>
      <c r="BY8" s="207"/>
      <c r="BZ8" s="207"/>
      <c r="CA8" s="207"/>
      <c r="CB8" s="207"/>
      <c r="CC8" s="207"/>
      <c r="CD8" s="207"/>
      <c r="CE8" s="207"/>
      <c r="CF8" s="207"/>
      <c r="CG8" s="207"/>
      <c r="CH8" s="207"/>
      <c r="CI8" s="207"/>
      <c r="CJ8" s="207"/>
      <c r="CK8" s="207"/>
      <c r="CL8" s="207"/>
      <c r="CM8" s="207"/>
      <c r="CN8" s="207"/>
      <c r="CO8" s="207"/>
      <c r="CP8" s="207"/>
      <c r="CQ8" s="207"/>
      <c r="CR8" s="207"/>
      <c r="CS8" s="207"/>
      <c r="CT8" s="207"/>
      <c r="CU8" s="207"/>
      <c r="CV8" s="207"/>
      <c r="CW8" s="207"/>
      <c r="CX8" s="207"/>
      <c r="CY8" s="207"/>
      <c r="CZ8" s="207"/>
      <c r="DA8" s="207"/>
      <c r="DB8" s="207"/>
      <c r="DC8" s="207"/>
      <c r="DD8" s="207"/>
      <c r="DE8" s="207"/>
      <c r="DF8" s="207"/>
      <c r="DG8" s="207"/>
      <c r="DH8" s="207"/>
      <c r="DI8" s="207"/>
      <c r="DJ8" s="207"/>
      <c r="DK8" s="207"/>
      <c r="DL8" s="207"/>
      <c r="DM8" s="207"/>
      <c r="DN8" s="207"/>
      <c r="DO8" s="207"/>
      <c r="DP8" s="207"/>
      <c r="DQ8" s="207"/>
      <c r="DR8" s="207"/>
      <c r="DS8" s="207"/>
      <c r="DT8" s="207"/>
      <c r="DU8" s="207"/>
      <c r="DV8" s="207"/>
      <c r="DW8" s="207"/>
      <c r="DX8" s="207"/>
      <c r="DY8" s="207"/>
      <c r="DZ8" s="207"/>
      <c r="EA8" s="207"/>
      <c r="EB8" s="207"/>
      <c r="EC8" s="207"/>
      <c r="ED8" s="207"/>
      <c r="EE8" s="207"/>
      <c r="EF8" s="207"/>
      <c r="EG8" s="207"/>
      <c r="EH8" s="207"/>
      <c r="EI8" s="207"/>
      <c r="EJ8" s="207"/>
      <c r="EK8" s="207"/>
      <c r="EL8" s="207"/>
      <c r="EM8" s="207"/>
      <c r="EN8" s="207"/>
      <c r="EO8" s="207"/>
      <c r="EP8" s="207"/>
      <c r="EQ8" s="207"/>
      <c r="ER8" s="207"/>
      <c r="ES8" s="207"/>
      <c r="ET8" s="207"/>
      <c r="EU8" s="207"/>
      <c r="EV8" s="207"/>
      <c r="EW8" s="207"/>
      <c r="EX8" s="207"/>
      <c r="EY8" s="207"/>
      <c r="EZ8" s="207"/>
      <c r="FA8" s="207"/>
      <c r="FB8" s="207"/>
      <c r="FC8" s="207"/>
      <c r="FD8" s="207"/>
      <c r="FE8" s="207"/>
      <c r="FF8" s="207"/>
      <c r="FG8" s="207"/>
      <c r="FH8" s="207"/>
      <c r="FI8" s="207"/>
      <c r="FJ8" s="207"/>
      <c r="FK8" s="207"/>
      <c r="FL8" s="207"/>
      <c r="FM8" s="207"/>
      <c r="FN8" s="207"/>
      <c r="FO8" s="207"/>
      <c r="FP8" s="207"/>
      <c r="FQ8" s="207"/>
      <c r="FR8" s="207"/>
      <c r="FS8" s="207"/>
      <c r="FT8" s="207"/>
      <c r="FU8" s="207"/>
      <c r="FV8" s="207"/>
      <c r="FW8" s="207"/>
      <c r="FX8" s="207"/>
      <c r="FY8" s="207"/>
      <c r="FZ8" s="207"/>
      <c r="GA8" s="207"/>
      <c r="GB8" s="207"/>
      <c r="GC8" s="207"/>
      <c r="GD8" s="207"/>
      <c r="GE8" s="207"/>
      <c r="GF8" s="207"/>
      <c r="GG8" s="207"/>
      <c r="GH8" s="207"/>
      <c r="GI8" s="207"/>
      <c r="GJ8" s="207"/>
      <c r="GK8" s="207"/>
      <c r="GL8" s="207"/>
      <c r="GM8" s="207"/>
      <c r="GN8" s="207"/>
      <c r="GO8" s="207"/>
      <c r="GP8" s="207"/>
      <c r="GQ8" s="207"/>
      <c r="GR8" s="207"/>
      <c r="GS8" s="207"/>
      <c r="GT8" s="207"/>
      <c r="GU8" s="207"/>
      <c r="GV8" s="207"/>
      <c r="GW8" s="207"/>
      <c r="GX8" s="207"/>
      <c r="GY8" s="207"/>
      <c r="GZ8" s="207"/>
      <c r="HA8" s="207"/>
      <c r="HB8" s="207"/>
      <c r="HC8" s="207"/>
      <c r="HD8" s="207"/>
      <c r="HE8" s="207"/>
      <c r="HF8" s="207"/>
      <c r="HG8" s="207"/>
      <c r="HH8" s="207"/>
      <c r="HI8" s="207"/>
      <c r="HJ8" s="207"/>
      <c r="HK8" s="207"/>
      <c r="HL8" s="207"/>
      <c r="HM8" s="207"/>
      <c r="HN8" s="207"/>
      <c r="HO8" s="207"/>
      <c r="HP8" s="207"/>
      <c r="HQ8" s="207"/>
      <c r="HR8" s="207"/>
      <c r="HS8" s="207"/>
      <c r="HT8" s="207"/>
      <c r="HU8" s="207"/>
      <c r="HV8" s="207"/>
      <c r="HW8" s="207"/>
      <c r="HX8" s="207"/>
      <c r="HY8" s="207"/>
      <c r="HZ8" s="207"/>
      <c r="IA8" s="207"/>
      <c r="IB8" s="207"/>
      <c r="IC8" s="207"/>
      <c r="ID8" s="207"/>
      <c r="IE8" s="207"/>
      <c r="IF8" s="207"/>
      <c r="IG8" s="207"/>
      <c r="IH8" s="207"/>
      <c r="II8" s="207"/>
      <c r="IJ8" s="207"/>
      <c r="IK8" s="207"/>
      <c r="IL8" s="207"/>
      <c r="IM8" s="207"/>
      <c r="IN8" s="207"/>
      <c r="IO8" s="207"/>
      <c r="IP8" s="207"/>
      <c r="IQ8" s="207"/>
      <c r="IR8" s="207"/>
      <c r="IS8" s="207"/>
      <c r="IT8" s="207"/>
      <c r="IU8" s="207"/>
    </row>
    <row r="9" spans="1:255" x14ac:dyDescent="0.2">
      <c r="A9" s="207"/>
      <c r="B9" s="207"/>
      <c r="C9" s="207"/>
      <c r="D9" s="207"/>
      <c r="E9" s="207"/>
      <c r="F9" s="207"/>
      <c r="G9" s="207"/>
      <c r="H9" s="354"/>
      <c r="I9" s="354"/>
      <c r="J9" s="354"/>
      <c r="K9" s="354"/>
      <c r="L9" s="354"/>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7"/>
      <c r="AY9" s="207"/>
      <c r="AZ9" s="207"/>
      <c r="BA9" s="207"/>
      <c r="BB9" s="207"/>
      <c r="BC9" s="207"/>
      <c r="BD9" s="207"/>
      <c r="BE9" s="207"/>
      <c r="BF9" s="207"/>
      <c r="BG9" s="207"/>
      <c r="BH9" s="207"/>
      <c r="BI9" s="207"/>
      <c r="BJ9" s="207"/>
      <c r="BK9" s="207"/>
      <c r="BL9" s="207"/>
      <c r="BM9" s="207"/>
      <c r="BN9" s="207"/>
      <c r="BO9" s="207"/>
      <c r="BP9" s="207"/>
      <c r="BQ9" s="207"/>
      <c r="BR9" s="207"/>
      <c r="BS9" s="207"/>
      <c r="BT9" s="207"/>
      <c r="BU9" s="207"/>
      <c r="BV9" s="207"/>
      <c r="BW9" s="207"/>
      <c r="BX9" s="207"/>
      <c r="BY9" s="207"/>
      <c r="BZ9" s="207"/>
      <c r="CA9" s="207"/>
      <c r="CB9" s="207"/>
      <c r="CC9" s="207"/>
      <c r="CD9" s="207"/>
      <c r="CE9" s="207"/>
      <c r="CF9" s="207"/>
      <c r="CG9" s="207"/>
      <c r="CH9" s="207"/>
      <c r="CI9" s="207"/>
      <c r="CJ9" s="207"/>
      <c r="CK9" s="207"/>
      <c r="CL9" s="207"/>
      <c r="CM9" s="207"/>
      <c r="CN9" s="207"/>
      <c r="CO9" s="207"/>
      <c r="CP9" s="207"/>
      <c r="CQ9" s="207"/>
      <c r="CR9" s="207"/>
      <c r="CS9" s="207"/>
      <c r="CT9" s="207"/>
      <c r="CU9" s="207"/>
      <c r="CV9" s="207"/>
      <c r="CW9" s="207"/>
      <c r="CX9" s="207"/>
      <c r="CY9" s="207"/>
      <c r="CZ9" s="207"/>
      <c r="DA9" s="207"/>
      <c r="DB9" s="207"/>
      <c r="DC9" s="207"/>
      <c r="DD9" s="207"/>
      <c r="DE9" s="207"/>
      <c r="DF9" s="207"/>
      <c r="DG9" s="207"/>
      <c r="DH9" s="207"/>
      <c r="DI9" s="207"/>
      <c r="DJ9" s="207"/>
      <c r="DK9" s="207"/>
      <c r="DL9" s="207"/>
      <c r="DM9" s="207"/>
      <c r="DN9" s="207"/>
      <c r="DO9" s="207"/>
      <c r="DP9" s="207"/>
      <c r="DQ9" s="207"/>
      <c r="DR9" s="207"/>
      <c r="DS9" s="207"/>
      <c r="DT9" s="207"/>
      <c r="DU9" s="207"/>
      <c r="DV9" s="207"/>
      <c r="DW9" s="207"/>
      <c r="DX9" s="207"/>
      <c r="DY9" s="207"/>
      <c r="DZ9" s="207"/>
      <c r="EA9" s="207"/>
      <c r="EB9" s="207"/>
      <c r="EC9" s="207"/>
      <c r="ED9" s="207"/>
      <c r="EE9" s="207"/>
      <c r="EF9" s="207"/>
      <c r="EG9" s="207"/>
      <c r="EH9" s="207"/>
      <c r="EI9" s="207"/>
      <c r="EJ9" s="207"/>
      <c r="EK9" s="207"/>
      <c r="EL9" s="207"/>
      <c r="EM9" s="207"/>
      <c r="EN9" s="207"/>
      <c r="EO9" s="207"/>
      <c r="EP9" s="207"/>
      <c r="EQ9" s="207"/>
      <c r="ER9" s="207"/>
      <c r="ES9" s="207"/>
      <c r="ET9" s="207"/>
      <c r="EU9" s="207"/>
      <c r="EV9" s="207"/>
      <c r="EW9" s="207"/>
      <c r="EX9" s="207"/>
      <c r="EY9" s="207"/>
      <c r="EZ9" s="207"/>
      <c r="FA9" s="207"/>
      <c r="FB9" s="207"/>
      <c r="FC9" s="207"/>
      <c r="FD9" s="207"/>
      <c r="FE9" s="207"/>
      <c r="FF9" s="207"/>
      <c r="FG9" s="207"/>
      <c r="FH9" s="207"/>
      <c r="FI9" s="207"/>
      <c r="FJ9" s="207"/>
      <c r="FK9" s="207"/>
      <c r="FL9" s="207"/>
      <c r="FM9" s="207"/>
      <c r="FN9" s="207"/>
      <c r="FO9" s="207"/>
      <c r="FP9" s="207"/>
      <c r="FQ9" s="207"/>
      <c r="FR9" s="207"/>
      <c r="FS9" s="207"/>
      <c r="FT9" s="207"/>
      <c r="FU9" s="207"/>
      <c r="FV9" s="207"/>
      <c r="FW9" s="207"/>
      <c r="FX9" s="207"/>
      <c r="FY9" s="207"/>
      <c r="FZ9" s="207"/>
      <c r="GA9" s="207"/>
      <c r="GB9" s="207"/>
      <c r="GC9" s="207"/>
      <c r="GD9" s="207"/>
      <c r="GE9" s="207"/>
      <c r="GF9" s="207"/>
      <c r="GG9" s="207"/>
      <c r="GH9" s="207"/>
      <c r="GI9" s="207"/>
      <c r="GJ9" s="207"/>
      <c r="GK9" s="207"/>
      <c r="GL9" s="207"/>
      <c r="GM9" s="207"/>
      <c r="GN9" s="207"/>
      <c r="GO9" s="207"/>
      <c r="GP9" s="207"/>
      <c r="GQ9" s="207"/>
      <c r="GR9" s="207"/>
      <c r="GS9" s="207"/>
      <c r="GT9" s="207"/>
      <c r="GU9" s="207"/>
      <c r="GV9" s="207"/>
      <c r="GW9" s="207"/>
      <c r="GX9" s="207"/>
      <c r="GY9" s="207"/>
      <c r="GZ9" s="207"/>
      <c r="HA9" s="207"/>
      <c r="HB9" s="207"/>
      <c r="HC9" s="207"/>
      <c r="HD9" s="207"/>
      <c r="HE9" s="207"/>
      <c r="HF9" s="207"/>
      <c r="HG9" s="207"/>
      <c r="HH9" s="207"/>
      <c r="HI9" s="207"/>
      <c r="HJ9" s="207"/>
      <c r="HK9" s="207"/>
      <c r="HL9" s="207"/>
      <c r="HM9" s="207"/>
      <c r="HN9" s="207"/>
      <c r="HO9" s="207"/>
      <c r="HP9" s="207"/>
      <c r="HQ9" s="207"/>
      <c r="HR9" s="207"/>
      <c r="HS9" s="207"/>
      <c r="HT9" s="207"/>
      <c r="HU9" s="207"/>
      <c r="HV9" s="207"/>
      <c r="HW9" s="207"/>
      <c r="HX9" s="207"/>
      <c r="HY9" s="207"/>
      <c r="HZ9" s="207"/>
      <c r="IA9" s="207"/>
      <c r="IB9" s="207"/>
      <c r="IC9" s="207"/>
      <c r="ID9" s="207"/>
      <c r="IE9" s="207"/>
      <c r="IF9" s="207"/>
      <c r="IG9" s="207"/>
      <c r="IH9" s="207"/>
      <c r="II9" s="207"/>
      <c r="IJ9" s="207"/>
      <c r="IK9" s="207"/>
      <c r="IL9" s="207"/>
      <c r="IM9" s="207"/>
      <c r="IN9" s="207"/>
      <c r="IO9" s="207"/>
      <c r="IP9" s="207"/>
      <c r="IQ9" s="207"/>
      <c r="IR9" s="207"/>
      <c r="IS9" s="207"/>
      <c r="IT9" s="207"/>
      <c r="IU9" s="207"/>
    </row>
    <row r="10" spans="1:255" x14ac:dyDescent="0.2">
      <c r="A10" s="297" t="s">
        <v>71</v>
      </c>
      <c r="B10" s="207" t="s">
        <v>392</v>
      </c>
      <c r="C10" s="207"/>
      <c r="D10" s="207"/>
      <c r="E10" s="207"/>
      <c r="F10" s="207"/>
      <c r="G10" s="207"/>
      <c r="H10" s="353"/>
      <c r="I10" s="354"/>
      <c r="J10" s="353"/>
      <c r="K10" s="354"/>
      <c r="L10" s="301">
        <f>SUM(H10+J10)</f>
        <v>0</v>
      </c>
      <c r="M10" s="207"/>
      <c r="N10" s="207"/>
      <c r="O10" s="207"/>
      <c r="P10" s="207"/>
      <c r="Q10" s="207"/>
      <c r="R10" s="207"/>
      <c r="S10" s="207"/>
      <c r="T10" s="207"/>
      <c r="U10" s="207"/>
      <c r="V10" s="207"/>
      <c r="W10" s="207"/>
      <c r="X10" s="207"/>
      <c r="Y10" s="207"/>
      <c r="Z10" s="207"/>
      <c r="AA10" s="207"/>
      <c r="AB10" s="207"/>
      <c r="AC10" s="207"/>
      <c r="AD10" s="207"/>
      <c r="AE10" s="207"/>
      <c r="AF10" s="207"/>
      <c r="AG10" s="207"/>
      <c r="AH10" s="207"/>
      <c r="AI10" s="207"/>
      <c r="AJ10" s="207"/>
      <c r="AK10" s="207"/>
      <c r="AL10" s="207"/>
      <c r="AM10" s="207"/>
      <c r="AN10" s="207"/>
      <c r="AO10" s="207"/>
      <c r="AP10" s="207"/>
      <c r="AQ10" s="207"/>
      <c r="AR10" s="207"/>
      <c r="AS10" s="207"/>
      <c r="AT10" s="207"/>
      <c r="AU10" s="207"/>
      <c r="AV10" s="207"/>
      <c r="AW10" s="207"/>
      <c r="AX10" s="207"/>
      <c r="AY10" s="207"/>
      <c r="AZ10" s="207"/>
      <c r="BA10" s="207"/>
      <c r="BB10" s="207"/>
      <c r="BC10" s="207"/>
      <c r="BD10" s="207"/>
      <c r="BE10" s="207"/>
      <c r="BF10" s="207"/>
      <c r="BG10" s="207"/>
      <c r="BH10" s="207"/>
      <c r="BI10" s="207"/>
      <c r="BJ10" s="207"/>
      <c r="BK10" s="207"/>
      <c r="BL10" s="207"/>
      <c r="BM10" s="207"/>
      <c r="BN10" s="207"/>
      <c r="BO10" s="207"/>
      <c r="BP10" s="207"/>
      <c r="BQ10" s="207"/>
      <c r="BR10" s="207"/>
      <c r="BS10" s="207"/>
      <c r="BT10" s="207"/>
      <c r="BU10" s="207"/>
      <c r="BV10" s="207"/>
      <c r="BW10" s="207"/>
      <c r="BX10" s="207"/>
      <c r="BY10" s="207"/>
      <c r="BZ10" s="207"/>
      <c r="CA10" s="207"/>
      <c r="CB10" s="207"/>
      <c r="CC10" s="207"/>
      <c r="CD10" s="207"/>
      <c r="CE10" s="207"/>
      <c r="CF10" s="207"/>
      <c r="CG10" s="207"/>
      <c r="CH10" s="207"/>
      <c r="CI10" s="207"/>
      <c r="CJ10" s="207"/>
      <c r="CK10" s="207"/>
      <c r="CL10" s="207"/>
      <c r="CM10" s="207"/>
      <c r="CN10" s="207"/>
      <c r="CO10" s="207"/>
      <c r="CP10" s="207"/>
      <c r="CQ10" s="207"/>
      <c r="CR10" s="207"/>
      <c r="CS10" s="207"/>
      <c r="CT10" s="207"/>
      <c r="CU10" s="207"/>
      <c r="CV10" s="207"/>
      <c r="CW10" s="207"/>
      <c r="CX10" s="207"/>
      <c r="CY10" s="207"/>
      <c r="CZ10" s="207"/>
      <c r="DA10" s="207"/>
      <c r="DB10" s="207"/>
      <c r="DC10" s="207"/>
      <c r="DD10" s="207"/>
      <c r="DE10" s="207"/>
      <c r="DF10" s="207"/>
      <c r="DG10" s="207"/>
      <c r="DH10" s="207"/>
      <c r="DI10" s="207"/>
      <c r="DJ10" s="207"/>
      <c r="DK10" s="207"/>
      <c r="DL10" s="207"/>
      <c r="DM10" s="207"/>
      <c r="DN10" s="207"/>
      <c r="DO10" s="207"/>
      <c r="DP10" s="207"/>
      <c r="DQ10" s="207"/>
      <c r="DR10" s="207"/>
      <c r="DS10" s="207"/>
      <c r="DT10" s="207"/>
      <c r="DU10" s="207"/>
      <c r="DV10" s="207"/>
      <c r="DW10" s="207"/>
      <c r="DX10" s="207"/>
      <c r="DY10" s="207"/>
      <c r="DZ10" s="207"/>
      <c r="EA10" s="207"/>
      <c r="EB10" s="207"/>
      <c r="EC10" s="207"/>
      <c r="ED10" s="207"/>
      <c r="EE10" s="207"/>
      <c r="EF10" s="207"/>
      <c r="EG10" s="207"/>
      <c r="EH10" s="207"/>
      <c r="EI10" s="207"/>
      <c r="EJ10" s="207"/>
      <c r="EK10" s="207"/>
      <c r="EL10" s="207"/>
      <c r="EM10" s="207"/>
      <c r="EN10" s="207"/>
      <c r="EO10" s="207"/>
      <c r="EP10" s="207"/>
      <c r="EQ10" s="207"/>
      <c r="ER10" s="207"/>
      <c r="ES10" s="207"/>
      <c r="ET10" s="207"/>
      <c r="EU10" s="207"/>
      <c r="EV10" s="207"/>
      <c r="EW10" s="207"/>
      <c r="EX10" s="207"/>
      <c r="EY10" s="207"/>
      <c r="EZ10" s="207"/>
      <c r="FA10" s="207"/>
      <c r="FB10" s="207"/>
      <c r="FC10" s="207"/>
      <c r="FD10" s="207"/>
      <c r="FE10" s="207"/>
      <c r="FF10" s="207"/>
      <c r="FG10" s="207"/>
      <c r="FH10" s="207"/>
      <c r="FI10" s="207"/>
      <c r="FJ10" s="207"/>
      <c r="FK10" s="207"/>
      <c r="FL10" s="207"/>
      <c r="FM10" s="207"/>
      <c r="FN10" s="207"/>
      <c r="FO10" s="207"/>
      <c r="FP10" s="207"/>
      <c r="FQ10" s="207"/>
      <c r="FR10" s="207"/>
      <c r="FS10" s="207"/>
      <c r="FT10" s="207"/>
      <c r="FU10" s="207"/>
      <c r="FV10" s="207"/>
      <c r="FW10" s="207"/>
      <c r="FX10" s="207"/>
      <c r="FY10" s="207"/>
      <c r="FZ10" s="207"/>
      <c r="GA10" s="207"/>
      <c r="GB10" s="207"/>
      <c r="GC10" s="207"/>
      <c r="GD10" s="207"/>
      <c r="GE10" s="207"/>
      <c r="GF10" s="207"/>
      <c r="GG10" s="207"/>
      <c r="GH10" s="207"/>
      <c r="GI10" s="207"/>
      <c r="GJ10" s="207"/>
      <c r="GK10" s="207"/>
      <c r="GL10" s="207"/>
      <c r="GM10" s="207"/>
      <c r="GN10" s="207"/>
      <c r="GO10" s="207"/>
      <c r="GP10" s="207"/>
      <c r="GQ10" s="207"/>
      <c r="GR10" s="207"/>
      <c r="GS10" s="207"/>
      <c r="GT10" s="207"/>
      <c r="GU10" s="207"/>
      <c r="GV10" s="207"/>
      <c r="GW10" s="207"/>
      <c r="GX10" s="207"/>
      <c r="GY10" s="207"/>
      <c r="GZ10" s="207"/>
      <c r="HA10" s="207"/>
      <c r="HB10" s="207"/>
      <c r="HC10" s="207"/>
      <c r="HD10" s="207"/>
      <c r="HE10" s="207"/>
      <c r="HF10" s="207"/>
      <c r="HG10" s="207"/>
      <c r="HH10" s="207"/>
      <c r="HI10" s="207"/>
      <c r="HJ10" s="207"/>
      <c r="HK10" s="207"/>
      <c r="HL10" s="207"/>
      <c r="HM10" s="207"/>
      <c r="HN10" s="207"/>
      <c r="HO10" s="207"/>
      <c r="HP10" s="207"/>
      <c r="HQ10" s="207"/>
      <c r="HR10" s="207"/>
      <c r="HS10" s="207"/>
      <c r="HT10" s="207"/>
      <c r="HU10" s="207"/>
      <c r="HV10" s="207"/>
      <c r="HW10" s="207"/>
      <c r="HX10" s="207"/>
      <c r="HY10" s="207"/>
      <c r="HZ10" s="207"/>
      <c r="IA10" s="207"/>
      <c r="IB10" s="207"/>
      <c r="IC10" s="207"/>
      <c r="ID10" s="207"/>
      <c r="IE10" s="207"/>
      <c r="IF10" s="207"/>
      <c r="IG10" s="207"/>
      <c r="IH10" s="207"/>
      <c r="II10" s="207"/>
      <c r="IJ10" s="207"/>
      <c r="IK10" s="207"/>
      <c r="IL10" s="207"/>
      <c r="IM10" s="207"/>
      <c r="IN10" s="207"/>
      <c r="IO10" s="207"/>
      <c r="IP10" s="207"/>
      <c r="IQ10" s="207"/>
      <c r="IR10" s="207"/>
      <c r="IS10" s="207"/>
      <c r="IT10" s="207"/>
      <c r="IU10" s="207"/>
    </row>
    <row r="11" spans="1:255" x14ac:dyDescent="0.2">
      <c r="A11" s="207"/>
      <c r="B11" s="207"/>
      <c r="C11" s="207"/>
      <c r="D11" s="207"/>
      <c r="E11" s="207"/>
      <c r="F11" s="207"/>
      <c r="G11" s="207"/>
      <c r="H11" s="354"/>
      <c r="I11" s="354"/>
      <c r="J11" s="354"/>
      <c r="K11" s="354"/>
      <c r="L11" s="354"/>
      <c r="M11" s="207"/>
      <c r="N11" s="207"/>
      <c r="O11" s="207"/>
      <c r="P11" s="207"/>
      <c r="Q11" s="207"/>
      <c r="R11" s="207"/>
      <c r="S11" s="207"/>
      <c r="T11" s="207"/>
      <c r="U11" s="207"/>
      <c r="V11" s="207"/>
      <c r="W11" s="207"/>
      <c r="X11" s="207"/>
      <c r="Y11" s="207"/>
      <c r="Z11" s="207"/>
      <c r="AA11" s="207"/>
      <c r="AB11" s="207"/>
      <c r="AC11" s="207"/>
      <c r="AD11" s="207"/>
      <c r="AE11" s="207"/>
      <c r="AF11" s="207"/>
      <c r="AG11" s="207"/>
      <c r="AH11" s="207"/>
      <c r="AI11" s="207"/>
      <c r="AJ11" s="207"/>
      <c r="AK11" s="207"/>
      <c r="AL11" s="207"/>
      <c r="AM11" s="207"/>
      <c r="AN11" s="207"/>
      <c r="AO11" s="207"/>
      <c r="AP11" s="207"/>
      <c r="AQ11" s="207"/>
      <c r="AR11" s="207"/>
      <c r="AS11" s="207"/>
      <c r="AT11" s="207"/>
      <c r="AU11" s="207"/>
      <c r="AV11" s="207"/>
      <c r="AW11" s="207"/>
      <c r="AX11" s="207"/>
      <c r="AY11" s="207"/>
      <c r="AZ11" s="207"/>
      <c r="BA11" s="207"/>
      <c r="BB11" s="207"/>
      <c r="BC11" s="207"/>
      <c r="BD11" s="207"/>
      <c r="BE11" s="207"/>
      <c r="BF11" s="207"/>
      <c r="BG11" s="207"/>
      <c r="BH11" s="207"/>
      <c r="BI11" s="207"/>
      <c r="BJ11" s="207"/>
      <c r="BK11" s="207"/>
      <c r="BL11" s="207"/>
      <c r="BM11" s="207"/>
      <c r="BN11" s="207"/>
      <c r="BO11" s="207"/>
      <c r="BP11" s="207"/>
      <c r="BQ11" s="207"/>
      <c r="BR11" s="207"/>
      <c r="BS11" s="207"/>
      <c r="BT11" s="207"/>
      <c r="BU11" s="207"/>
      <c r="BV11" s="207"/>
      <c r="BW11" s="207"/>
      <c r="BX11" s="207"/>
      <c r="BY11" s="207"/>
      <c r="BZ11" s="207"/>
      <c r="CA11" s="207"/>
      <c r="CB11" s="207"/>
      <c r="CC11" s="207"/>
      <c r="CD11" s="207"/>
      <c r="CE11" s="207"/>
      <c r="CF11" s="207"/>
      <c r="CG11" s="207"/>
      <c r="CH11" s="207"/>
      <c r="CI11" s="207"/>
      <c r="CJ11" s="207"/>
      <c r="CK11" s="207"/>
      <c r="CL11" s="207"/>
      <c r="CM11" s="207"/>
      <c r="CN11" s="207"/>
      <c r="CO11" s="207"/>
      <c r="CP11" s="207"/>
      <c r="CQ11" s="207"/>
      <c r="CR11" s="207"/>
      <c r="CS11" s="207"/>
      <c r="CT11" s="207"/>
      <c r="CU11" s="207"/>
      <c r="CV11" s="207"/>
      <c r="CW11" s="207"/>
      <c r="CX11" s="207"/>
      <c r="CY11" s="207"/>
      <c r="CZ11" s="207"/>
      <c r="DA11" s="207"/>
      <c r="DB11" s="207"/>
      <c r="DC11" s="207"/>
      <c r="DD11" s="207"/>
      <c r="DE11" s="207"/>
      <c r="DF11" s="207"/>
      <c r="DG11" s="207"/>
      <c r="DH11" s="207"/>
      <c r="DI11" s="207"/>
      <c r="DJ11" s="207"/>
      <c r="DK11" s="207"/>
      <c r="DL11" s="207"/>
      <c r="DM11" s="207"/>
      <c r="DN11" s="207"/>
      <c r="DO11" s="207"/>
      <c r="DP11" s="207"/>
      <c r="DQ11" s="207"/>
      <c r="DR11" s="207"/>
      <c r="DS11" s="207"/>
      <c r="DT11" s="207"/>
      <c r="DU11" s="207"/>
      <c r="DV11" s="207"/>
      <c r="DW11" s="207"/>
      <c r="DX11" s="207"/>
      <c r="DY11" s="207"/>
      <c r="DZ11" s="207"/>
      <c r="EA11" s="207"/>
      <c r="EB11" s="207"/>
      <c r="EC11" s="207"/>
      <c r="ED11" s="207"/>
      <c r="EE11" s="207"/>
      <c r="EF11" s="207"/>
      <c r="EG11" s="207"/>
      <c r="EH11" s="207"/>
      <c r="EI11" s="207"/>
      <c r="EJ11" s="207"/>
      <c r="EK11" s="207"/>
      <c r="EL11" s="207"/>
      <c r="EM11" s="207"/>
      <c r="EN11" s="207"/>
      <c r="EO11" s="207"/>
      <c r="EP11" s="207"/>
      <c r="EQ11" s="207"/>
      <c r="ER11" s="207"/>
      <c r="ES11" s="207"/>
      <c r="ET11" s="207"/>
      <c r="EU11" s="207"/>
      <c r="EV11" s="207"/>
      <c r="EW11" s="207"/>
      <c r="EX11" s="207"/>
      <c r="EY11" s="207"/>
      <c r="EZ11" s="207"/>
      <c r="FA11" s="207"/>
      <c r="FB11" s="207"/>
      <c r="FC11" s="207"/>
      <c r="FD11" s="207"/>
      <c r="FE11" s="207"/>
      <c r="FF11" s="207"/>
      <c r="FG11" s="207"/>
      <c r="FH11" s="207"/>
      <c r="FI11" s="207"/>
      <c r="FJ11" s="207"/>
      <c r="FK11" s="207"/>
      <c r="FL11" s="207"/>
      <c r="FM11" s="207"/>
      <c r="FN11" s="207"/>
      <c r="FO11" s="207"/>
      <c r="FP11" s="207"/>
      <c r="FQ11" s="207"/>
      <c r="FR11" s="207"/>
      <c r="FS11" s="207"/>
      <c r="FT11" s="207"/>
      <c r="FU11" s="207"/>
      <c r="FV11" s="207"/>
      <c r="FW11" s="207"/>
      <c r="FX11" s="207"/>
      <c r="FY11" s="207"/>
      <c r="FZ11" s="207"/>
      <c r="GA11" s="207"/>
      <c r="GB11" s="207"/>
      <c r="GC11" s="207"/>
      <c r="GD11" s="207"/>
      <c r="GE11" s="207"/>
      <c r="GF11" s="207"/>
      <c r="GG11" s="207"/>
      <c r="GH11" s="207"/>
      <c r="GI11" s="207"/>
      <c r="GJ11" s="207"/>
      <c r="GK11" s="207"/>
      <c r="GL11" s="207"/>
      <c r="GM11" s="207"/>
      <c r="GN11" s="207"/>
      <c r="GO11" s="207"/>
      <c r="GP11" s="207"/>
      <c r="GQ11" s="207"/>
      <c r="GR11" s="207"/>
      <c r="GS11" s="207"/>
      <c r="GT11" s="207"/>
      <c r="GU11" s="207"/>
      <c r="GV11" s="207"/>
      <c r="GW11" s="207"/>
      <c r="GX11" s="207"/>
      <c r="GY11" s="207"/>
      <c r="GZ11" s="207"/>
      <c r="HA11" s="207"/>
      <c r="HB11" s="207"/>
      <c r="HC11" s="207"/>
      <c r="HD11" s="207"/>
      <c r="HE11" s="207"/>
      <c r="HF11" s="207"/>
      <c r="HG11" s="207"/>
      <c r="HH11" s="207"/>
      <c r="HI11" s="207"/>
      <c r="HJ11" s="207"/>
      <c r="HK11" s="207"/>
      <c r="HL11" s="207"/>
      <c r="HM11" s="207"/>
      <c r="HN11" s="207"/>
      <c r="HO11" s="207"/>
      <c r="HP11" s="207"/>
      <c r="HQ11" s="207"/>
      <c r="HR11" s="207"/>
      <c r="HS11" s="207"/>
      <c r="HT11" s="207"/>
      <c r="HU11" s="207"/>
      <c r="HV11" s="207"/>
      <c r="HW11" s="207"/>
      <c r="HX11" s="207"/>
      <c r="HY11" s="207"/>
      <c r="HZ11" s="207"/>
      <c r="IA11" s="207"/>
      <c r="IB11" s="207"/>
      <c r="IC11" s="207"/>
      <c r="ID11" s="207"/>
      <c r="IE11" s="207"/>
      <c r="IF11" s="207"/>
      <c r="IG11" s="207"/>
      <c r="IH11" s="207"/>
      <c r="II11" s="207"/>
      <c r="IJ11" s="207"/>
      <c r="IK11" s="207"/>
      <c r="IL11" s="207"/>
      <c r="IM11" s="207"/>
      <c r="IN11" s="207"/>
      <c r="IO11" s="207"/>
      <c r="IP11" s="207"/>
      <c r="IQ11" s="207"/>
      <c r="IR11" s="207"/>
      <c r="IS11" s="207"/>
      <c r="IT11" s="207"/>
      <c r="IU11" s="207"/>
    </row>
    <row r="12" spans="1:255" x14ac:dyDescent="0.2">
      <c r="A12" s="297" t="s">
        <v>393</v>
      </c>
      <c r="B12" s="207" t="s">
        <v>394</v>
      </c>
      <c r="C12" s="207"/>
      <c r="D12" s="207"/>
      <c r="E12" s="207"/>
      <c r="F12" s="207"/>
      <c r="G12" s="207"/>
      <c r="H12" s="353"/>
      <c r="I12" s="354"/>
      <c r="J12" s="353"/>
      <c r="K12" s="354"/>
      <c r="L12" s="300">
        <f>SUM(H12+J12)</f>
        <v>0</v>
      </c>
      <c r="M12" s="207"/>
      <c r="N12" s="207"/>
      <c r="O12" s="207"/>
      <c r="P12" s="207"/>
      <c r="Q12" s="207"/>
      <c r="R12" s="207"/>
      <c r="S12" s="207"/>
      <c r="T12" s="207"/>
      <c r="U12" s="207"/>
      <c r="V12" s="207"/>
      <c r="W12" s="207"/>
      <c r="X12" s="207"/>
      <c r="Y12" s="207"/>
      <c r="Z12" s="207"/>
      <c r="AA12" s="207"/>
      <c r="AB12" s="207"/>
      <c r="AC12" s="207"/>
      <c r="AD12" s="207"/>
      <c r="AE12" s="207"/>
      <c r="AF12" s="207"/>
      <c r="AG12" s="207"/>
      <c r="AH12" s="207"/>
      <c r="AI12" s="207"/>
      <c r="AJ12" s="207"/>
      <c r="AK12" s="207"/>
      <c r="AL12" s="207"/>
      <c r="AM12" s="207"/>
      <c r="AN12" s="207"/>
      <c r="AO12" s="207"/>
      <c r="AP12" s="207"/>
      <c r="AQ12" s="207"/>
      <c r="AR12" s="207"/>
      <c r="AS12" s="207"/>
      <c r="AT12" s="207"/>
      <c r="AU12" s="207"/>
      <c r="AV12" s="207"/>
      <c r="AW12" s="207"/>
      <c r="AX12" s="207"/>
      <c r="AY12" s="207"/>
      <c r="AZ12" s="207"/>
      <c r="BA12" s="207"/>
      <c r="BB12" s="207"/>
      <c r="BC12" s="207"/>
      <c r="BD12" s="207"/>
      <c r="BE12" s="207"/>
      <c r="BF12" s="207"/>
      <c r="BG12" s="207"/>
      <c r="BH12" s="207"/>
      <c r="BI12" s="207"/>
      <c r="BJ12" s="207"/>
      <c r="BK12" s="207"/>
      <c r="BL12" s="207"/>
      <c r="BM12" s="207"/>
      <c r="BN12" s="207"/>
      <c r="BO12" s="207"/>
      <c r="BP12" s="207"/>
      <c r="BQ12" s="207"/>
      <c r="BR12" s="207"/>
      <c r="BS12" s="207"/>
      <c r="BT12" s="207"/>
      <c r="BU12" s="207"/>
      <c r="BV12" s="207"/>
      <c r="BW12" s="207"/>
      <c r="BX12" s="207"/>
      <c r="BY12" s="207"/>
      <c r="BZ12" s="207"/>
      <c r="CA12" s="207"/>
      <c r="CB12" s="207"/>
      <c r="CC12" s="207"/>
      <c r="CD12" s="207"/>
      <c r="CE12" s="207"/>
      <c r="CF12" s="207"/>
      <c r="CG12" s="207"/>
      <c r="CH12" s="207"/>
      <c r="CI12" s="207"/>
      <c r="CJ12" s="207"/>
      <c r="CK12" s="207"/>
      <c r="CL12" s="207"/>
      <c r="CM12" s="207"/>
      <c r="CN12" s="207"/>
      <c r="CO12" s="207"/>
      <c r="CP12" s="207"/>
      <c r="CQ12" s="207"/>
      <c r="CR12" s="207"/>
      <c r="CS12" s="207"/>
      <c r="CT12" s="207"/>
      <c r="CU12" s="207"/>
      <c r="CV12" s="207"/>
      <c r="CW12" s="207"/>
      <c r="CX12" s="207"/>
      <c r="CY12" s="207"/>
      <c r="CZ12" s="207"/>
      <c r="DA12" s="207"/>
      <c r="DB12" s="207"/>
      <c r="DC12" s="207"/>
      <c r="DD12" s="207"/>
      <c r="DE12" s="207"/>
      <c r="DF12" s="207"/>
      <c r="DG12" s="207"/>
      <c r="DH12" s="207"/>
      <c r="DI12" s="207"/>
      <c r="DJ12" s="207"/>
      <c r="DK12" s="207"/>
      <c r="DL12" s="207"/>
      <c r="DM12" s="207"/>
      <c r="DN12" s="207"/>
      <c r="DO12" s="207"/>
      <c r="DP12" s="207"/>
      <c r="DQ12" s="207"/>
      <c r="DR12" s="207"/>
      <c r="DS12" s="207"/>
      <c r="DT12" s="207"/>
      <c r="DU12" s="207"/>
      <c r="DV12" s="207"/>
      <c r="DW12" s="207"/>
      <c r="DX12" s="207"/>
      <c r="DY12" s="207"/>
      <c r="DZ12" s="207"/>
      <c r="EA12" s="207"/>
      <c r="EB12" s="207"/>
      <c r="EC12" s="207"/>
      <c r="ED12" s="207"/>
      <c r="EE12" s="207"/>
      <c r="EF12" s="207"/>
      <c r="EG12" s="207"/>
      <c r="EH12" s="207"/>
      <c r="EI12" s="207"/>
      <c r="EJ12" s="207"/>
      <c r="EK12" s="207"/>
      <c r="EL12" s="207"/>
      <c r="EM12" s="207"/>
      <c r="EN12" s="207"/>
      <c r="EO12" s="207"/>
      <c r="EP12" s="207"/>
      <c r="EQ12" s="207"/>
      <c r="ER12" s="207"/>
      <c r="ES12" s="207"/>
      <c r="ET12" s="207"/>
      <c r="EU12" s="207"/>
      <c r="EV12" s="207"/>
      <c r="EW12" s="207"/>
      <c r="EX12" s="207"/>
      <c r="EY12" s="207"/>
      <c r="EZ12" s="207"/>
      <c r="FA12" s="207"/>
      <c r="FB12" s="207"/>
      <c r="FC12" s="207"/>
      <c r="FD12" s="207"/>
      <c r="FE12" s="207"/>
      <c r="FF12" s="207"/>
      <c r="FG12" s="207"/>
      <c r="FH12" s="207"/>
      <c r="FI12" s="207"/>
      <c r="FJ12" s="207"/>
      <c r="FK12" s="207"/>
      <c r="FL12" s="207"/>
      <c r="FM12" s="207"/>
      <c r="FN12" s="207"/>
      <c r="FO12" s="207"/>
      <c r="FP12" s="207"/>
      <c r="FQ12" s="207"/>
      <c r="FR12" s="207"/>
      <c r="FS12" s="207"/>
      <c r="FT12" s="207"/>
      <c r="FU12" s="207"/>
      <c r="FV12" s="207"/>
      <c r="FW12" s="207"/>
      <c r="FX12" s="207"/>
      <c r="FY12" s="207"/>
      <c r="FZ12" s="207"/>
      <c r="GA12" s="207"/>
      <c r="GB12" s="207"/>
      <c r="GC12" s="207"/>
      <c r="GD12" s="207"/>
      <c r="GE12" s="207"/>
      <c r="GF12" s="207"/>
      <c r="GG12" s="207"/>
      <c r="GH12" s="207"/>
      <c r="GI12" s="207"/>
      <c r="GJ12" s="207"/>
      <c r="GK12" s="207"/>
      <c r="GL12" s="207"/>
      <c r="GM12" s="207"/>
      <c r="GN12" s="207"/>
      <c r="GO12" s="207"/>
      <c r="GP12" s="207"/>
      <c r="GQ12" s="207"/>
      <c r="GR12" s="207"/>
      <c r="GS12" s="207"/>
      <c r="GT12" s="207"/>
      <c r="GU12" s="207"/>
      <c r="GV12" s="207"/>
      <c r="GW12" s="207"/>
      <c r="GX12" s="207"/>
      <c r="GY12" s="207"/>
      <c r="GZ12" s="207"/>
      <c r="HA12" s="207"/>
      <c r="HB12" s="207"/>
      <c r="HC12" s="207"/>
      <c r="HD12" s="207"/>
      <c r="HE12" s="207"/>
      <c r="HF12" s="207"/>
      <c r="HG12" s="207"/>
      <c r="HH12" s="207"/>
      <c r="HI12" s="207"/>
      <c r="HJ12" s="207"/>
      <c r="HK12" s="207"/>
      <c r="HL12" s="207"/>
      <c r="HM12" s="207"/>
      <c r="HN12" s="207"/>
      <c r="HO12" s="207"/>
      <c r="HP12" s="207"/>
      <c r="HQ12" s="207"/>
      <c r="HR12" s="207"/>
      <c r="HS12" s="207"/>
      <c r="HT12" s="207"/>
      <c r="HU12" s="207"/>
      <c r="HV12" s="207"/>
      <c r="HW12" s="207"/>
      <c r="HX12" s="207"/>
      <c r="HY12" s="207"/>
      <c r="HZ12" s="207"/>
      <c r="IA12" s="207"/>
      <c r="IB12" s="207"/>
      <c r="IC12" s="207"/>
      <c r="ID12" s="207"/>
      <c r="IE12" s="207"/>
      <c r="IF12" s="207"/>
      <c r="IG12" s="207"/>
      <c r="IH12" s="207"/>
      <c r="II12" s="207"/>
      <c r="IJ12" s="207"/>
      <c r="IK12" s="207"/>
      <c r="IL12" s="207"/>
      <c r="IM12" s="207"/>
      <c r="IN12" s="207"/>
      <c r="IO12" s="207"/>
      <c r="IP12" s="207"/>
      <c r="IQ12" s="207"/>
      <c r="IR12" s="207"/>
      <c r="IS12" s="207"/>
      <c r="IT12" s="207"/>
      <c r="IU12" s="207"/>
    </row>
    <row r="13" spans="1:255" x14ac:dyDescent="0.2">
      <c r="A13" s="207"/>
      <c r="B13" s="207"/>
      <c r="C13" s="207"/>
      <c r="D13" s="207"/>
      <c r="E13" s="207"/>
      <c r="F13" s="207"/>
      <c r="G13" s="207"/>
      <c r="H13" s="354"/>
      <c r="I13" s="354"/>
      <c r="J13" s="354"/>
      <c r="K13" s="354"/>
      <c r="L13" s="354"/>
      <c r="M13" s="207"/>
      <c r="N13" s="207"/>
      <c r="O13" s="207"/>
      <c r="P13" s="207"/>
      <c r="Q13" s="207"/>
      <c r="R13" s="207"/>
      <c r="S13" s="207"/>
      <c r="T13" s="207"/>
      <c r="U13" s="207"/>
      <c r="V13" s="207"/>
      <c r="W13" s="207"/>
      <c r="X13" s="207"/>
      <c r="Y13" s="207"/>
      <c r="Z13" s="207"/>
      <c r="AA13" s="207"/>
      <c r="AB13" s="207"/>
      <c r="AC13" s="207"/>
      <c r="AD13" s="207"/>
      <c r="AE13" s="207"/>
      <c r="AF13" s="207"/>
      <c r="AG13" s="207"/>
      <c r="AH13" s="207"/>
      <c r="AI13" s="207"/>
      <c r="AJ13" s="207"/>
      <c r="AK13" s="207"/>
      <c r="AL13" s="207"/>
      <c r="AM13" s="207"/>
      <c r="AN13" s="207"/>
      <c r="AO13" s="207"/>
      <c r="AP13" s="207"/>
      <c r="AQ13" s="207"/>
      <c r="AR13" s="207"/>
      <c r="AS13" s="207"/>
      <c r="AT13" s="207"/>
      <c r="AU13" s="207"/>
      <c r="AV13" s="207"/>
      <c r="AW13" s="207"/>
      <c r="AX13" s="207"/>
      <c r="AY13" s="207"/>
      <c r="AZ13" s="207"/>
      <c r="BA13" s="207"/>
      <c r="BB13" s="207"/>
      <c r="BC13" s="207"/>
      <c r="BD13" s="207"/>
      <c r="BE13" s="207"/>
      <c r="BF13" s="207"/>
      <c r="BG13" s="207"/>
      <c r="BH13" s="207"/>
      <c r="BI13" s="207"/>
      <c r="BJ13" s="207"/>
      <c r="BK13" s="207"/>
      <c r="BL13" s="207"/>
      <c r="BM13" s="207"/>
      <c r="BN13" s="207"/>
      <c r="BO13" s="207"/>
      <c r="BP13" s="207"/>
      <c r="BQ13" s="207"/>
      <c r="BR13" s="207"/>
      <c r="BS13" s="207"/>
      <c r="BT13" s="207"/>
      <c r="BU13" s="207"/>
      <c r="BV13" s="207"/>
      <c r="BW13" s="207"/>
      <c r="BX13" s="207"/>
      <c r="BY13" s="207"/>
      <c r="BZ13" s="207"/>
      <c r="CA13" s="207"/>
      <c r="CB13" s="207"/>
      <c r="CC13" s="207"/>
      <c r="CD13" s="207"/>
      <c r="CE13" s="207"/>
      <c r="CF13" s="207"/>
      <c r="CG13" s="207"/>
      <c r="CH13" s="207"/>
      <c r="CI13" s="207"/>
      <c r="CJ13" s="207"/>
      <c r="CK13" s="207"/>
      <c r="CL13" s="207"/>
      <c r="CM13" s="207"/>
      <c r="CN13" s="207"/>
      <c r="CO13" s="207"/>
      <c r="CP13" s="207"/>
      <c r="CQ13" s="207"/>
      <c r="CR13" s="207"/>
      <c r="CS13" s="207"/>
      <c r="CT13" s="207"/>
      <c r="CU13" s="207"/>
      <c r="CV13" s="207"/>
      <c r="CW13" s="207"/>
      <c r="CX13" s="207"/>
      <c r="CY13" s="207"/>
      <c r="CZ13" s="207"/>
      <c r="DA13" s="207"/>
      <c r="DB13" s="207"/>
      <c r="DC13" s="207"/>
      <c r="DD13" s="207"/>
      <c r="DE13" s="207"/>
      <c r="DF13" s="207"/>
      <c r="DG13" s="207"/>
      <c r="DH13" s="207"/>
      <c r="DI13" s="207"/>
      <c r="DJ13" s="207"/>
      <c r="DK13" s="207"/>
      <c r="DL13" s="207"/>
      <c r="DM13" s="207"/>
      <c r="DN13" s="207"/>
      <c r="DO13" s="207"/>
      <c r="DP13" s="207"/>
      <c r="DQ13" s="207"/>
      <c r="DR13" s="207"/>
      <c r="DS13" s="207"/>
      <c r="DT13" s="207"/>
      <c r="DU13" s="207"/>
      <c r="DV13" s="207"/>
      <c r="DW13" s="207"/>
      <c r="DX13" s="207"/>
      <c r="DY13" s="207"/>
      <c r="DZ13" s="207"/>
      <c r="EA13" s="207"/>
      <c r="EB13" s="207"/>
      <c r="EC13" s="207"/>
      <c r="ED13" s="207"/>
      <c r="EE13" s="207"/>
      <c r="EF13" s="207"/>
      <c r="EG13" s="207"/>
      <c r="EH13" s="207"/>
      <c r="EI13" s="207"/>
      <c r="EJ13" s="207"/>
      <c r="EK13" s="207"/>
      <c r="EL13" s="207"/>
      <c r="EM13" s="207"/>
      <c r="EN13" s="207"/>
      <c r="EO13" s="207"/>
      <c r="EP13" s="207"/>
      <c r="EQ13" s="207"/>
      <c r="ER13" s="207"/>
      <c r="ES13" s="207"/>
      <c r="ET13" s="207"/>
      <c r="EU13" s="207"/>
      <c r="EV13" s="207"/>
      <c r="EW13" s="207"/>
      <c r="EX13" s="207"/>
      <c r="EY13" s="207"/>
      <c r="EZ13" s="207"/>
      <c r="FA13" s="207"/>
      <c r="FB13" s="207"/>
      <c r="FC13" s="207"/>
      <c r="FD13" s="207"/>
      <c r="FE13" s="207"/>
      <c r="FF13" s="207"/>
      <c r="FG13" s="207"/>
      <c r="FH13" s="207"/>
      <c r="FI13" s="207"/>
      <c r="FJ13" s="207"/>
      <c r="FK13" s="207"/>
      <c r="FL13" s="207"/>
      <c r="FM13" s="207"/>
      <c r="FN13" s="207"/>
      <c r="FO13" s="207"/>
      <c r="FP13" s="207"/>
      <c r="FQ13" s="207"/>
      <c r="FR13" s="207"/>
      <c r="FS13" s="207"/>
      <c r="FT13" s="207"/>
      <c r="FU13" s="207"/>
      <c r="FV13" s="207"/>
      <c r="FW13" s="207"/>
      <c r="FX13" s="207"/>
      <c r="FY13" s="207"/>
      <c r="FZ13" s="207"/>
      <c r="GA13" s="207"/>
      <c r="GB13" s="207"/>
      <c r="GC13" s="207"/>
      <c r="GD13" s="207"/>
      <c r="GE13" s="207"/>
      <c r="GF13" s="207"/>
      <c r="GG13" s="207"/>
      <c r="GH13" s="207"/>
      <c r="GI13" s="207"/>
      <c r="GJ13" s="207"/>
      <c r="GK13" s="207"/>
      <c r="GL13" s="207"/>
      <c r="GM13" s="207"/>
      <c r="GN13" s="207"/>
      <c r="GO13" s="207"/>
      <c r="GP13" s="207"/>
      <c r="GQ13" s="207"/>
      <c r="GR13" s="207"/>
      <c r="GS13" s="207"/>
      <c r="GT13" s="207"/>
      <c r="GU13" s="207"/>
      <c r="GV13" s="207"/>
      <c r="GW13" s="207"/>
      <c r="GX13" s="207"/>
      <c r="GY13" s="207"/>
      <c r="GZ13" s="207"/>
      <c r="HA13" s="207"/>
      <c r="HB13" s="207"/>
      <c r="HC13" s="207"/>
      <c r="HD13" s="207"/>
      <c r="HE13" s="207"/>
      <c r="HF13" s="207"/>
      <c r="HG13" s="207"/>
      <c r="HH13" s="207"/>
      <c r="HI13" s="207"/>
      <c r="HJ13" s="207"/>
      <c r="HK13" s="207"/>
      <c r="HL13" s="207"/>
      <c r="HM13" s="207"/>
      <c r="HN13" s="207"/>
      <c r="HO13" s="207"/>
      <c r="HP13" s="207"/>
      <c r="HQ13" s="207"/>
      <c r="HR13" s="207"/>
      <c r="HS13" s="207"/>
      <c r="HT13" s="207"/>
      <c r="HU13" s="207"/>
      <c r="HV13" s="207"/>
      <c r="HW13" s="207"/>
      <c r="HX13" s="207"/>
      <c r="HY13" s="207"/>
      <c r="HZ13" s="207"/>
      <c r="IA13" s="207"/>
      <c r="IB13" s="207"/>
      <c r="IC13" s="207"/>
      <c r="ID13" s="207"/>
      <c r="IE13" s="207"/>
      <c r="IF13" s="207"/>
      <c r="IG13" s="207"/>
      <c r="IH13" s="207"/>
      <c r="II13" s="207"/>
      <c r="IJ13" s="207"/>
      <c r="IK13" s="207"/>
      <c r="IL13" s="207"/>
      <c r="IM13" s="207"/>
      <c r="IN13" s="207"/>
      <c r="IO13" s="207"/>
      <c r="IP13" s="207"/>
      <c r="IQ13" s="207"/>
      <c r="IR13" s="207"/>
      <c r="IS13" s="207"/>
      <c r="IT13" s="207"/>
      <c r="IU13" s="207"/>
    </row>
    <row r="14" spans="1:255" x14ac:dyDescent="0.2">
      <c r="A14" s="297" t="s">
        <v>395</v>
      </c>
      <c r="B14" s="207" t="s">
        <v>396</v>
      </c>
      <c r="C14" s="207"/>
      <c r="D14" s="207"/>
      <c r="E14" s="207"/>
      <c r="F14" s="207"/>
      <c r="G14" s="207"/>
      <c r="H14" s="353"/>
      <c r="I14" s="354"/>
      <c r="J14" s="353"/>
      <c r="K14" s="354"/>
      <c r="L14" s="301">
        <f>SUM(H14+J14)</f>
        <v>0</v>
      </c>
      <c r="M14" s="207"/>
      <c r="N14" s="207"/>
      <c r="O14" s="207"/>
      <c r="P14" s="207"/>
      <c r="Q14" s="207"/>
      <c r="R14" s="207"/>
      <c r="S14" s="207"/>
      <c r="T14" s="207"/>
      <c r="U14" s="207"/>
      <c r="V14" s="207"/>
      <c r="W14" s="207"/>
      <c r="X14" s="207"/>
      <c r="Y14" s="207"/>
      <c r="Z14" s="207"/>
      <c r="AA14" s="207"/>
      <c r="AB14" s="207"/>
      <c r="AC14" s="207"/>
      <c r="AD14" s="207"/>
      <c r="AE14" s="207"/>
      <c r="AF14" s="207"/>
      <c r="AG14" s="207"/>
      <c r="AH14" s="207"/>
      <c r="AI14" s="207"/>
      <c r="AJ14" s="207"/>
      <c r="AK14" s="207"/>
      <c r="AL14" s="207"/>
      <c r="AM14" s="207"/>
      <c r="AN14" s="207"/>
      <c r="AO14" s="207"/>
      <c r="AP14" s="207"/>
      <c r="AQ14" s="207"/>
      <c r="AR14" s="207"/>
      <c r="AS14" s="207"/>
      <c r="AT14" s="207"/>
      <c r="AU14" s="207"/>
      <c r="AV14" s="207"/>
      <c r="AW14" s="207"/>
      <c r="AX14" s="207"/>
      <c r="AY14" s="207"/>
      <c r="AZ14" s="207"/>
      <c r="BA14" s="207"/>
      <c r="BB14" s="207"/>
      <c r="BC14" s="207"/>
      <c r="BD14" s="207"/>
      <c r="BE14" s="207"/>
      <c r="BF14" s="207"/>
      <c r="BG14" s="207"/>
      <c r="BH14" s="207"/>
      <c r="BI14" s="207"/>
      <c r="BJ14" s="207"/>
      <c r="BK14" s="207"/>
      <c r="BL14" s="207"/>
      <c r="BM14" s="207"/>
      <c r="BN14" s="207"/>
      <c r="BO14" s="207"/>
      <c r="BP14" s="207"/>
      <c r="BQ14" s="207"/>
      <c r="BR14" s="207"/>
      <c r="BS14" s="207"/>
      <c r="BT14" s="207"/>
      <c r="BU14" s="207"/>
      <c r="BV14" s="207"/>
      <c r="BW14" s="207"/>
      <c r="BX14" s="207"/>
      <c r="BY14" s="207"/>
      <c r="BZ14" s="207"/>
      <c r="CA14" s="207"/>
      <c r="CB14" s="207"/>
      <c r="CC14" s="207"/>
      <c r="CD14" s="207"/>
      <c r="CE14" s="207"/>
      <c r="CF14" s="207"/>
      <c r="CG14" s="207"/>
      <c r="CH14" s="207"/>
      <c r="CI14" s="207"/>
      <c r="CJ14" s="207"/>
      <c r="CK14" s="207"/>
      <c r="CL14" s="207"/>
      <c r="CM14" s="207"/>
      <c r="CN14" s="207"/>
      <c r="CO14" s="207"/>
      <c r="CP14" s="207"/>
      <c r="CQ14" s="207"/>
      <c r="CR14" s="207"/>
      <c r="CS14" s="207"/>
      <c r="CT14" s="207"/>
      <c r="CU14" s="207"/>
      <c r="CV14" s="207"/>
      <c r="CW14" s="207"/>
      <c r="CX14" s="207"/>
      <c r="CY14" s="207"/>
      <c r="CZ14" s="207"/>
      <c r="DA14" s="207"/>
      <c r="DB14" s="207"/>
      <c r="DC14" s="207"/>
      <c r="DD14" s="207"/>
      <c r="DE14" s="207"/>
      <c r="DF14" s="207"/>
      <c r="DG14" s="207"/>
      <c r="DH14" s="207"/>
      <c r="DI14" s="207"/>
      <c r="DJ14" s="207"/>
      <c r="DK14" s="207"/>
      <c r="DL14" s="207"/>
      <c r="DM14" s="207"/>
      <c r="DN14" s="207"/>
      <c r="DO14" s="207"/>
      <c r="DP14" s="207"/>
      <c r="DQ14" s="207"/>
      <c r="DR14" s="207"/>
      <c r="DS14" s="207"/>
      <c r="DT14" s="207"/>
      <c r="DU14" s="207"/>
      <c r="DV14" s="207"/>
      <c r="DW14" s="207"/>
      <c r="DX14" s="207"/>
      <c r="DY14" s="207"/>
      <c r="DZ14" s="207"/>
      <c r="EA14" s="207"/>
      <c r="EB14" s="207"/>
      <c r="EC14" s="207"/>
      <c r="ED14" s="207"/>
      <c r="EE14" s="207"/>
      <c r="EF14" s="207"/>
      <c r="EG14" s="207"/>
      <c r="EH14" s="207"/>
      <c r="EI14" s="207"/>
      <c r="EJ14" s="207"/>
      <c r="EK14" s="207"/>
      <c r="EL14" s="207"/>
      <c r="EM14" s="207"/>
      <c r="EN14" s="207"/>
      <c r="EO14" s="207"/>
      <c r="EP14" s="207"/>
      <c r="EQ14" s="207"/>
      <c r="ER14" s="207"/>
      <c r="ES14" s="207"/>
      <c r="ET14" s="207"/>
      <c r="EU14" s="207"/>
      <c r="EV14" s="207"/>
      <c r="EW14" s="207"/>
      <c r="EX14" s="207"/>
      <c r="EY14" s="207"/>
      <c r="EZ14" s="207"/>
      <c r="FA14" s="207"/>
      <c r="FB14" s="207"/>
      <c r="FC14" s="207"/>
      <c r="FD14" s="207"/>
      <c r="FE14" s="207"/>
      <c r="FF14" s="207"/>
      <c r="FG14" s="207"/>
      <c r="FH14" s="207"/>
      <c r="FI14" s="207"/>
      <c r="FJ14" s="207"/>
      <c r="FK14" s="207"/>
      <c r="FL14" s="207"/>
      <c r="FM14" s="207"/>
      <c r="FN14" s="207"/>
      <c r="FO14" s="207"/>
      <c r="FP14" s="207"/>
      <c r="FQ14" s="207"/>
      <c r="FR14" s="207"/>
      <c r="FS14" s="207"/>
      <c r="FT14" s="207"/>
      <c r="FU14" s="207"/>
      <c r="FV14" s="207"/>
      <c r="FW14" s="207"/>
      <c r="FX14" s="207"/>
      <c r="FY14" s="207"/>
      <c r="FZ14" s="207"/>
      <c r="GA14" s="207"/>
      <c r="GB14" s="207"/>
      <c r="GC14" s="207"/>
      <c r="GD14" s="207"/>
      <c r="GE14" s="207"/>
      <c r="GF14" s="207"/>
      <c r="GG14" s="207"/>
      <c r="GH14" s="207"/>
      <c r="GI14" s="207"/>
      <c r="GJ14" s="207"/>
      <c r="GK14" s="207"/>
      <c r="GL14" s="207"/>
      <c r="GM14" s="207"/>
      <c r="GN14" s="207"/>
      <c r="GO14" s="207"/>
      <c r="GP14" s="207"/>
      <c r="GQ14" s="207"/>
      <c r="GR14" s="207"/>
      <c r="GS14" s="207"/>
      <c r="GT14" s="207"/>
      <c r="GU14" s="207"/>
      <c r="GV14" s="207"/>
      <c r="GW14" s="207"/>
      <c r="GX14" s="207"/>
      <c r="GY14" s="207"/>
      <c r="GZ14" s="207"/>
      <c r="HA14" s="207"/>
      <c r="HB14" s="207"/>
      <c r="HC14" s="207"/>
      <c r="HD14" s="207"/>
      <c r="HE14" s="207"/>
      <c r="HF14" s="207"/>
      <c r="HG14" s="207"/>
      <c r="HH14" s="207"/>
      <c r="HI14" s="207"/>
      <c r="HJ14" s="207"/>
      <c r="HK14" s="207"/>
      <c r="HL14" s="207"/>
      <c r="HM14" s="207"/>
      <c r="HN14" s="207"/>
      <c r="HO14" s="207"/>
      <c r="HP14" s="207"/>
      <c r="HQ14" s="207"/>
      <c r="HR14" s="207"/>
      <c r="HS14" s="207"/>
      <c r="HT14" s="207"/>
      <c r="HU14" s="207"/>
      <c r="HV14" s="207"/>
      <c r="HW14" s="207"/>
      <c r="HX14" s="207"/>
      <c r="HY14" s="207"/>
      <c r="HZ14" s="207"/>
      <c r="IA14" s="207"/>
      <c r="IB14" s="207"/>
      <c r="IC14" s="207"/>
      <c r="ID14" s="207"/>
      <c r="IE14" s="207"/>
      <c r="IF14" s="207"/>
      <c r="IG14" s="207"/>
      <c r="IH14" s="207"/>
      <c r="II14" s="207"/>
      <c r="IJ14" s="207"/>
      <c r="IK14" s="207"/>
      <c r="IL14" s="207"/>
      <c r="IM14" s="207"/>
      <c r="IN14" s="207"/>
      <c r="IO14" s="207"/>
      <c r="IP14" s="207"/>
      <c r="IQ14" s="207"/>
      <c r="IR14" s="207"/>
      <c r="IS14" s="207"/>
      <c r="IT14" s="207"/>
      <c r="IU14" s="207"/>
    </row>
    <row r="15" spans="1:255" x14ac:dyDescent="0.2">
      <c r="A15" s="207"/>
      <c r="B15" s="207"/>
      <c r="C15" s="207"/>
      <c r="D15" s="207"/>
      <c r="E15" s="207"/>
      <c r="F15" s="207"/>
      <c r="G15" s="207"/>
      <c r="H15" s="354"/>
      <c r="I15" s="354"/>
      <c r="J15" s="354"/>
      <c r="K15" s="354"/>
      <c r="L15" s="354"/>
      <c r="M15" s="207"/>
      <c r="N15" s="207"/>
      <c r="O15" s="207"/>
      <c r="P15" s="207"/>
      <c r="Q15" s="207"/>
      <c r="R15" s="207"/>
      <c r="S15" s="207"/>
      <c r="T15" s="207"/>
      <c r="U15" s="207"/>
      <c r="V15" s="207"/>
      <c r="W15" s="207"/>
      <c r="X15" s="207"/>
      <c r="Y15" s="207"/>
      <c r="Z15" s="207"/>
      <c r="AA15" s="207"/>
      <c r="AB15" s="207"/>
      <c r="AC15" s="207"/>
      <c r="AD15" s="207"/>
      <c r="AE15" s="207"/>
      <c r="AF15" s="207"/>
      <c r="AG15" s="207"/>
      <c r="AH15" s="207"/>
      <c r="AI15" s="207"/>
      <c r="AJ15" s="207"/>
      <c r="AK15" s="207"/>
      <c r="AL15" s="207"/>
      <c r="AM15" s="207"/>
      <c r="AN15" s="207"/>
      <c r="AO15" s="207"/>
      <c r="AP15" s="207"/>
      <c r="AQ15" s="207"/>
      <c r="AR15" s="207"/>
      <c r="AS15" s="207"/>
      <c r="AT15" s="207"/>
      <c r="AU15" s="207"/>
      <c r="AV15" s="207"/>
      <c r="AW15" s="207"/>
      <c r="AX15" s="207"/>
      <c r="AY15" s="207"/>
      <c r="AZ15" s="207"/>
      <c r="BA15" s="207"/>
      <c r="BB15" s="207"/>
      <c r="BC15" s="207"/>
      <c r="BD15" s="207"/>
      <c r="BE15" s="207"/>
      <c r="BF15" s="207"/>
      <c r="BG15" s="207"/>
      <c r="BH15" s="207"/>
      <c r="BI15" s="207"/>
      <c r="BJ15" s="207"/>
      <c r="BK15" s="207"/>
      <c r="BL15" s="207"/>
      <c r="BM15" s="207"/>
      <c r="BN15" s="207"/>
      <c r="BO15" s="207"/>
      <c r="BP15" s="207"/>
      <c r="BQ15" s="207"/>
      <c r="BR15" s="207"/>
      <c r="BS15" s="207"/>
      <c r="BT15" s="207"/>
      <c r="BU15" s="207"/>
      <c r="BV15" s="207"/>
      <c r="BW15" s="207"/>
      <c r="BX15" s="207"/>
      <c r="BY15" s="207"/>
      <c r="BZ15" s="207"/>
      <c r="CA15" s="207"/>
      <c r="CB15" s="207"/>
      <c r="CC15" s="207"/>
      <c r="CD15" s="207"/>
      <c r="CE15" s="207"/>
      <c r="CF15" s="207"/>
      <c r="CG15" s="207"/>
      <c r="CH15" s="207"/>
      <c r="CI15" s="207"/>
      <c r="CJ15" s="207"/>
      <c r="CK15" s="207"/>
      <c r="CL15" s="207"/>
      <c r="CM15" s="207"/>
      <c r="CN15" s="207"/>
      <c r="CO15" s="207"/>
      <c r="CP15" s="207"/>
      <c r="CQ15" s="207"/>
      <c r="CR15" s="207"/>
      <c r="CS15" s="207"/>
      <c r="CT15" s="207"/>
      <c r="CU15" s="207"/>
      <c r="CV15" s="207"/>
      <c r="CW15" s="207"/>
      <c r="CX15" s="207"/>
      <c r="CY15" s="207"/>
      <c r="CZ15" s="207"/>
      <c r="DA15" s="207"/>
      <c r="DB15" s="207"/>
      <c r="DC15" s="207"/>
      <c r="DD15" s="207"/>
      <c r="DE15" s="207"/>
      <c r="DF15" s="207"/>
      <c r="DG15" s="207"/>
      <c r="DH15" s="207"/>
      <c r="DI15" s="207"/>
      <c r="DJ15" s="207"/>
      <c r="DK15" s="207"/>
      <c r="DL15" s="207"/>
      <c r="DM15" s="207"/>
      <c r="DN15" s="207"/>
      <c r="DO15" s="207"/>
      <c r="DP15" s="207"/>
      <c r="DQ15" s="207"/>
      <c r="DR15" s="207"/>
      <c r="DS15" s="207"/>
      <c r="DT15" s="207"/>
      <c r="DU15" s="207"/>
      <c r="DV15" s="207"/>
      <c r="DW15" s="207"/>
      <c r="DX15" s="207"/>
      <c r="DY15" s="207"/>
      <c r="DZ15" s="207"/>
      <c r="EA15" s="207"/>
      <c r="EB15" s="207"/>
      <c r="EC15" s="207"/>
      <c r="ED15" s="207"/>
      <c r="EE15" s="207"/>
      <c r="EF15" s="207"/>
      <c r="EG15" s="207"/>
      <c r="EH15" s="207"/>
      <c r="EI15" s="207"/>
      <c r="EJ15" s="207"/>
      <c r="EK15" s="207"/>
      <c r="EL15" s="207"/>
      <c r="EM15" s="207"/>
      <c r="EN15" s="207"/>
      <c r="EO15" s="207"/>
      <c r="EP15" s="207"/>
      <c r="EQ15" s="207"/>
      <c r="ER15" s="207"/>
      <c r="ES15" s="207"/>
      <c r="ET15" s="207"/>
      <c r="EU15" s="207"/>
      <c r="EV15" s="207"/>
      <c r="EW15" s="207"/>
      <c r="EX15" s="207"/>
      <c r="EY15" s="207"/>
      <c r="EZ15" s="207"/>
      <c r="FA15" s="207"/>
      <c r="FB15" s="207"/>
      <c r="FC15" s="207"/>
      <c r="FD15" s="207"/>
      <c r="FE15" s="207"/>
      <c r="FF15" s="207"/>
      <c r="FG15" s="207"/>
      <c r="FH15" s="207"/>
      <c r="FI15" s="207"/>
      <c r="FJ15" s="207"/>
      <c r="FK15" s="207"/>
      <c r="FL15" s="207"/>
      <c r="FM15" s="207"/>
      <c r="FN15" s="207"/>
      <c r="FO15" s="207"/>
      <c r="FP15" s="207"/>
      <c r="FQ15" s="207"/>
      <c r="FR15" s="207"/>
      <c r="FS15" s="207"/>
      <c r="FT15" s="207"/>
      <c r="FU15" s="207"/>
      <c r="FV15" s="207"/>
      <c r="FW15" s="207"/>
      <c r="FX15" s="207"/>
      <c r="FY15" s="207"/>
      <c r="FZ15" s="207"/>
      <c r="GA15" s="207"/>
      <c r="GB15" s="207"/>
      <c r="GC15" s="207"/>
      <c r="GD15" s="207"/>
      <c r="GE15" s="207"/>
      <c r="GF15" s="207"/>
      <c r="GG15" s="207"/>
      <c r="GH15" s="207"/>
      <c r="GI15" s="207"/>
      <c r="GJ15" s="207"/>
      <c r="GK15" s="207"/>
      <c r="GL15" s="207"/>
      <c r="GM15" s="207"/>
      <c r="GN15" s="207"/>
      <c r="GO15" s="207"/>
      <c r="GP15" s="207"/>
      <c r="GQ15" s="207"/>
      <c r="GR15" s="207"/>
      <c r="GS15" s="207"/>
      <c r="GT15" s="207"/>
      <c r="GU15" s="207"/>
      <c r="GV15" s="207"/>
      <c r="GW15" s="207"/>
      <c r="GX15" s="207"/>
      <c r="GY15" s="207"/>
      <c r="GZ15" s="207"/>
      <c r="HA15" s="207"/>
      <c r="HB15" s="207"/>
      <c r="HC15" s="207"/>
      <c r="HD15" s="207"/>
      <c r="HE15" s="207"/>
      <c r="HF15" s="207"/>
      <c r="HG15" s="207"/>
      <c r="HH15" s="207"/>
      <c r="HI15" s="207"/>
      <c r="HJ15" s="207"/>
      <c r="HK15" s="207"/>
      <c r="HL15" s="207"/>
      <c r="HM15" s="207"/>
      <c r="HN15" s="207"/>
      <c r="HO15" s="207"/>
      <c r="HP15" s="207"/>
      <c r="HQ15" s="207"/>
      <c r="HR15" s="207"/>
      <c r="HS15" s="207"/>
      <c r="HT15" s="207"/>
      <c r="HU15" s="207"/>
      <c r="HV15" s="207"/>
      <c r="HW15" s="207"/>
      <c r="HX15" s="207"/>
      <c r="HY15" s="207"/>
      <c r="HZ15" s="207"/>
      <c r="IA15" s="207"/>
      <c r="IB15" s="207"/>
      <c r="IC15" s="207"/>
      <c r="ID15" s="207"/>
      <c r="IE15" s="207"/>
      <c r="IF15" s="207"/>
      <c r="IG15" s="207"/>
      <c r="IH15" s="207"/>
      <c r="II15" s="207"/>
      <c r="IJ15" s="207"/>
      <c r="IK15" s="207"/>
      <c r="IL15" s="207"/>
      <c r="IM15" s="207"/>
      <c r="IN15" s="207"/>
      <c r="IO15" s="207"/>
      <c r="IP15" s="207"/>
      <c r="IQ15" s="207"/>
      <c r="IR15" s="207"/>
      <c r="IS15" s="207"/>
      <c r="IT15" s="207"/>
      <c r="IU15" s="207"/>
    </row>
    <row r="16" spans="1:255" x14ac:dyDescent="0.2">
      <c r="A16" s="297" t="s">
        <v>397</v>
      </c>
      <c r="B16" s="207" t="s">
        <v>398</v>
      </c>
      <c r="C16" s="207"/>
      <c r="D16" s="207"/>
      <c r="E16" s="207"/>
      <c r="F16" s="207"/>
      <c r="G16" s="207"/>
      <c r="H16" s="353"/>
      <c r="I16" s="354"/>
      <c r="J16" s="353"/>
      <c r="K16" s="354"/>
      <c r="L16" s="301">
        <f>SUM(H16+J16)</f>
        <v>0</v>
      </c>
      <c r="M16" s="207"/>
      <c r="N16" s="207"/>
      <c r="O16" s="207"/>
      <c r="P16" s="207"/>
      <c r="Q16" s="207"/>
      <c r="R16" s="207"/>
      <c r="S16" s="207"/>
      <c r="T16" s="207"/>
      <c r="U16" s="207"/>
      <c r="V16" s="207"/>
      <c r="W16" s="207"/>
      <c r="X16" s="207"/>
      <c r="Y16" s="207"/>
      <c r="Z16" s="207"/>
      <c r="AA16" s="207"/>
      <c r="AB16" s="207"/>
      <c r="AC16" s="207"/>
      <c r="AD16" s="207"/>
      <c r="AE16" s="207"/>
      <c r="AF16" s="207"/>
      <c r="AG16" s="207"/>
      <c r="AH16" s="207"/>
      <c r="AI16" s="207"/>
      <c r="AJ16" s="207"/>
      <c r="AK16" s="207"/>
      <c r="AL16" s="207"/>
      <c r="AM16" s="207"/>
      <c r="AN16" s="207"/>
      <c r="AO16" s="207"/>
      <c r="AP16" s="207"/>
      <c r="AQ16" s="207"/>
      <c r="AR16" s="207"/>
      <c r="AS16" s="207"/>
      <c r="AT16" s="207"/>
      <c r="AU16" s="207"/>
      <c r="AV16" s="207"/>
      <c r="AW16" s="207"/>
      <c r="AX16" s="207"/>
      <c r="AY16" s="207"/>
      <c r="AZ16" s="207"/>
      <c r="BA16" s="207"/>
      <c r="BB16" s="207"/>
      <c r="BC16" s="207"/>
      <c r="BD16" s="207"/>
      <c r="BE16" s="207"/>
      <c r="BF16" s="207"/>
      <c r="BG16" s="207"/>
      <c r="BH16" s="207"/>
      <c r="BI16" s="207"/>
      <c r="BJ16" s="207"/>
      <c r="BK16" s="207"/>
      <c r="BL16" s="207"/>
      <c r="BM16" s="207"/>
      <c r="BN16" s="207"/>
      <c r="BO16" s="207"/>
      <c r="BP16" s="207"/>
      <c r="BQ16" s="207"/>
      <c r="BR16" s="207"/>
      <c r="BS16" s="207"/>
      <c r="BT16" s="207"/>
      <c r="BU16" s="207"/>
      <c r="BV16" s="207"/>
      <c r="BW16" s="207"/>
      <c r="BX16" s="207"/>
      <c r="BY16" s="207"/>
      <c r="BZ16" s="207"/>
      <c r="CA16" s="207"/>
      <c r="CB16" s="207"/>
      <c r="CC16" s="207"/>
      <c r="CD16" s="207"/>
      <c r="CE16" s="207"/>
      <c r="CF16" s="207"/>
      <c r="CG16" s="207"/>
      <c r="CH16" s="207"/>
      <c r="CI16" s="207"/>
      <c r="CJ16" s="207"/>
      <c r="CK16" s="207"/>
      <c r="CL16" s="207"/>
      <c r="CM16" s="207"/>
      <c r="CN16" s="207"/>
      <c r="CO16" s="207"/>
      <c r="CP16" s="207"/>
      <c r="CQ16" s="207"/>
      <c r="CR16" s="207"/>
      <c r="CS16" s="207"/>
      <c r="CT16" s="207"/>
      <c r="CU16" s="207"/>
      <c r="CV16" s="207"/>
      <c r="CW16" s="207"/>
      <c r="CX16" s="207"/>
      <c r="CY16" s="207"/>
      <c r="CZ16" s="207"/>
      <c r="DA16" s="207"/>
      <c r="DB16" s="207"/>
      <c r="DC16" s="207"/>
      <c r="DD16" s="207"/>
      <c r="DE16" s="207"/>
      <c r="DF16" s="207"/>
      <c r="DG16" s="207"/>
      <c r="DH16" s="207"/>
      <c r="DI16" s="207"/>
      <c r="DJ16" s="207"/>
      <c r="DK16" s="207"/>
      <c r="DL16" s="207"/>
      <c r="DM16" s="207"/>
      <c r="DN16" s="207"/>
      <c r="DO16" s="207"/>
      <c r="DP16" s="207"/>
      <c r="DQ16" s="207"/>
      <c r="DR16" s="207"/>
      <c r="DS16" s="207"/>
      <c r="DT16" s="207"/>
      <c r="DU16" s="207"/>
      <c r="DV16" s="207"/>
      <c r="DW16" s="207"/>
      <c r="DX16" s="207"/>
      <c r="DY16" s="207"/>
      <c r="DZ16" s="207"/>
      <c r="EA16" s="207"/>
      <c r="EB16" s="207"/>
      <c r="EC16" s="207"/>
      <c r="ED16" s="207"/>
      <c r="EE16" s="207"/>
      <c r="EF16" s="207"/>
      <c r="EG16" s="207"/>
      <c r="EH16" s="207"/>
      <c r="EI16" s="207"/>
      <c r="EJ16" s="207"/>
      <c r="EK16" s="207"/>
      <c r="EL16" s="207"/>
      <c r="EM16" s="207"/>
      <c r="EN16" s="207"/>
      <c r="EO16" s="207"/>
      <c r="EP16" s="207"/>
      <c r="EQ16" s="207"/>
      <c r="ER16" s="207"/>
      <c r="ES16" s="207"/>
      <c r="ET16" s="207"/>
      <c r="EU16" s="207"/>
      <c r="EV16" s="207"/>
      <c r="EW16" s="207"/>
      <c r="EX16" s="207"/>
      <c r="EY16" s="207"/>
      <c r="EZ16" s="207"/>
      <c r="FA16" s="207"/>
      <c r="FB16" s="207"/>
      <c r="FC16" s="207"/>
      <c r="FD16" s="207"/>
      <c r="FE16" s="207"/>
      <c r="FF16" s="207"/>
      <c r="FG16" s="207"/>
      <c r="FH16" s="207"/>
      <c r="FI16" s="207"/>
      <c r="FJ16" s="207"/>
      <c r="FK16" s="207"/>
      <c r="FL16" s="207"/>
      <c r="FM16" s="207"/>
      <c r="FN16" s="207"/>
      <c r="FO16" s="207"/>
      <c r="FP16" s="207"/>
      <c r="FQ16" s="207"/>
      <c r="FR16" s="207"/>
      <c r="FS16" s="207"/>
      <c r="FT16" s="207"/>
      <c r="FU16" s="207"/>
      <c r="FV16" s="207"/>
      <c r="FW16" s="207"/>
      <c r="FX16" s="207"/>
      <c r="FY16" s="207"/>
      <c r="FZ16" s="207"/>
      <c r="GA16" s="207"/>
      <c r="GB16" s="207"/>
      <c r="GC16" s="207"/>
      <c r="GD16" s="207"/>
      <c r="GE16" s="207"/>
      <c r="GF16" s="207"/>
      <c r="GG16" s="207"/>
      <c r="GH16" s="207"/>
      <c r="GI16" s="207"/>
      <c r="GJ16" s="207"/>
      <c r="GK16" s="207"/>
      <c r="GL16" s="207"/>
      <c r="GM16" s="207"/>
      <c r="GN16" s="207"/>
      <c r="GO16" s="207"/>
      <c r="GP16" s="207"/>
      <c r="GQ16" s="207"/>
      <c r="GR16" s="207"/>
      <c r="GS16" s="207"/>
      <c r="GT16" s="207"/>
      <c r="GU16" s="207"/>
      <c r="GV16" s="207"/>
      <c r="GW16" s="207"/>
      <c r="GX16" s="207"/>
      <c r="GY16" s="207"/>
      <c r="GZ16" s="207"/>
      <c r="HA16" s="207"/>
      <c r="HB16" s="207"/>
      <c r="HC16" s="207"/>
      <c r="HD16" s="207"/>
      <c r="HE16" s="207"/>
      <c r="HF16" s="207"/>
      <c r="HG16" s="207"/>
      <c r="HH16" s="207"/>
      <c r="HI16" s="207"/>
      <c r="HJ16" s="207"/>
      <c r="HK16" s="207"/>
      <c r="HL16" s="207"/>
      <c r="HM16" s="207"/>
      <c r="HN16" s="207"/>
      <c r="HO16" s="207"/>
      <c r="HP16" s="207"/>
      <c r="HQ16" s="207"/>
      <c r="HR16" s="207"/>
      <c r="HS16" s="207"/>
      <c r="HT16" s="207"/>
      <c r="HU16" s="207"/>
      <c r="HV16" s="207"/>
      <c r="HW16" s="207"/>
      <c r="HX16" s="207"/>
      <c r="HY16" s="207"/>
      <c r="HZ16" s="207"/>
      <c r="IA16" s="207"/>
      <c r="IB16" s="207"/>
      <c r="IC16" s="207"/>
      <c r="ID16" s="207"/>
      <c r="IE16" s="207"/>
      <c r="IF16" s="207"/>
      <c r="IG16" s="207"/>
      <c r="IH16" s="207"/>
      <c r="II16" s="207"/>
      <c r="IJ16" s="207"/>
      <c r="IK16" s="207"/>
      <c r="IL16" s="207"/>
      <c r="IM16" s="207"/>
      <c r="IN16" s="207"/>
      <c r="IO16" s="207"/>
      <c r="IP16" s="207"/>
      <c r="IQ16" s="207"/>
      <c r="IR16" s="207"/>
      <c r="IS16" s="207"/>
      <c r="IT16" s="207"/>
      <c r="IU16" s="207"/>
    </row>
    <row r="17" spans="1:255" x14ac:dyDescent="0.2">
      <c r="A17" s="207"/>
      <c r="B17" s="207"/>
      <c r="C17" s="207"/>
      <c r="D17" s="207"/>
      <c r="E17" s="207"/>
      <c r="F17" s="207"/>
      <c r="G17" s="207"/>
      <c r="H17" s="354"/>
      <c r="I17" s="354"/>
      <c r="J17" s="354"/>
      <c r="K17" s="354"/>
      <c r="L17" s="354"/>
      <c r="M17" s="207"/>
      <c r="N17" s="207"/>
      <c r="O17" s="207"/>
      <c r="P17" s="207"/>
      <c r="Q17" s="207"/>
      <c r="R17" s="207"/>
      <c r="S17" s="207"/>
      <c r="T17" s="207"/>
      <c r="U17" s="207"/>
      <c r="V17" s="207"/>
      <c r="W17" s="207"/>
      <c r="X17" s="207"/>
      <c r="Y17" s="207"/>
      <c r="Z17" s="207"/>
      <c r="AA17" s="207"/>
      <c r="AB17" s="207"/>
      <c r="AC17" s="207"/>
      <c r="AD17" s="207"/>
      <c r="AE17" s="207"/>
      <c r="AF17" s="207"/>
      <c r="AG17" s="207"/>
      <c r="AH17" s="207"/>
      <c r="AI17" s="207"/>
      <c r="AJ17" s="207"/>
      <c r="AK17" s="207"/>
      <c r="AL17" s="207"/>
      <c r="AM17" s="207"/>
      <c r="AN17" s="207"/>
      <c r="AO17" s="207"/>
      <c r="AP17" s="207"/>
      <c r="AQ17" s="207"/>
      <c r="AR17" s="207"/>
      <c r="AS17" s="207"/>
      <c r="AT17" s="207"/>
      <c r="AU17" s="207"/>
      <c r="AV17" s="207"/>
      <c r="AW17" s="207"/>
      <c r="AX17" s="207"/>
      <c r="AY17" s="207"/>
      <c r="AZ17" s="207"/>
      <c r="BA17" s="207"/>
      <c r="BB17" s="207"/>
      <c r="BC17" s="207"/>
      <c r="BD17" s="207"/>
      <c r="BE17" s="207"/>
      <c r="BF17" s="207"/>
      <c r="BG17" s="207"/>
      <c r="BH17" s="207"/>
      <c r="BI17" s="207"/>
      <c r="BJ17" s="207"/>
      <c r="BK17" s="207"/>
      <c r="BL17" s="207"/>
      <c r="BM17" s="207"/>
      <c r="BN17" s="207"/>
      <c r="BO17" s="207"/>
      <c r="BP17" s="207"/>
      <c r="BQ17" s="207"/>
      <c r="BR17" s="207"/>
      <c r="BS17" s="207"/>
      <c r="BT17" s="207"/>
      <c r="BU17" s="207"/>
      <c r="BV17" s="207"/>
      <c r="BW17" s="207"/>
      <c r="BX17" s="207"/>
      <c r="BY17" s="207"/>
      <c r="BZ17" s="207"/>
      <c r="CA17" s="207"/>
      <c r="CB17" s="207"/>
      <c r="CC17" s="207"/>
      <c r="CD17" s="207"/>
      <c r="CE17" s="207"/>
      <c r="CF17" s="207"/>
      <c r="CG17" s="207"/>
      <c r="CH17" s="207"/>
      <c r="CI17" s="207"/>
      <c r="CJ17" s="207"/>
      <c r="CK17" s="207"/>
      <c r="CL17" s="207"/>
      <c r="CM17" s="207"/>
      <c r="CN17" s="207"/>
      <c r="CO17" s="207"/>
      <c r="CP17" s="207"/>
      <c r="CQ17" s="207"/>
      <c r="CR17" s="207"/>
      <c r="CS17" s="207"/>
      <c r="CT17" s="207"/>
      <c r="CU17" s="207"/>
      <c r="CV17" s="207"/>
      <c r="CW17" s="207"/>
      <c r="CX17" s="207"/>
      <c r="CY17" s="207"/>
      <c r="CZ17" s="207"/>
      <c r="DA17" s="207"/>
      <c r="DB17" s="207"/>
      <c r="DC17" s="207"/>
      <c r="DD17" s="207"/>
      <c r="DE17" s="207"/>
      <c r="DF17" s="207"/>
      <c r="DG17" s="207"/>
      <c r="DH17" s="207"/>
      <c r="DI17" s="207"/>
      <c r="DJ17" s="207"/>
      <c r="DK17" s="207"/>
      <c r="DL17" s="207"/>
      <c r="DM17" s="207"/>
      <c r="DN17" s="207"/>
      <c r="DO17" s="207"/>
      <c r="DP17" s="207"/>
      <c r="DQ17" s="207"/>
      <c r="DR17" s="207"/>
      <c r="DS17" s="207"/>
      <c r="DT17" s="207"/>
      <c r="DU17" s="207"/>
      <c r="DV17" s="207"/>
      <c r="DW17" s="207"/>
      <c r="DX17" s="207"/>
      <c r="DY17" s="207"/>
      <c r="DZ17" s="207"/>
      <c r="EA17" s="207"/>
      <c r="EB17" s="207"/>
      <c r="EC17" s="207"/>
      <c r="ED17" s="207"/>
      <c r="EE17" s="207"/>
      <c r="EF17" s="207"/>
      <c r="EG17" s="207"/>
      <c r="EH17" s="207"/>
      <c r="EI17" s="207"/>
      <c r="EJ17" s="207"/>
      <c r="EK17" s="207"/>
      <c r="EL17" s="207"/>
      <c r="EM17" s="207"/>
      <c r="EN17" s="207"/>
      <c r="EO17" s="207"/>
      <c r="EP17" s="207"/>
      <c r="EQ17" s="207"/>
      <c r="ER17" s="207"/>
      <c r="ES17" s="207"/>
      <c r="ET17" s="207"/>
      <c r="EU17" s="207"/>
      <c r="EV17" s="207"/>
      <c r="EW17" s="207"/>
      <c r="EX17" s="207"/>
      <c r="EY17" s="207"/>
      <c r="EZ17" s="207"/>
      <c r="FA17" s="207"/>
      <c r="FB17" s="207"/>
      <c r="FC17" s="207"/>
      <c r="FD17" s="207"/>
      <c r="FE17" s="207"/>
      <c r="FF17" s="207"/>
      <c r="FG17" s="207"/>
      <c r="FH17" s="207"/>
      <c r="FI17" s="207"/>
      <c r="FJ17" s="207"/>
      <c r="FK17" s="207"/>
      <c r="FL17" s="207"/>
      <c r="FM17" s="207"/>
      <c r="FN17" s="207"/>
      <c r="FO17" s="207"/>
      <c r="FP17" s="207"/>
      <c r="FQ17" s="207"/>
      <c r="FR17" s="207"/>
      <c r="FS17" s="207"/>
      <c r="FT17" s="207"/>
      <c r="FU17" s="207"/>
      <c r="FV17" s="207"/>
      <c r="FW17" s="207"/>
      <c r="FX17" s="207"/>
      <c r="FY17" s="207"/>
      <c r="FZ17" s="207"/>
      <c r="GA17" s="207"/>
      <c r="GB17" s="207"/>
      <c r="GC17" s="207"/>
      <c r="GD17" s="207"/>
      <c r="GE17" s="207"/>
      <c r="GF17" s="207"/>
      <c r="GG17" s="207"/>
      <c r="GH17" s="207"/>
      <c r="GI17" s="207"/>
      <c r="GJ17" s="207"/>
      <c r="GK17" s="207"/>
      <c r="GL17" s="207"/>
      <c r="GM17" s="207"/>
      <c r="GN17" s="207"/>
      <c r="GO17" s="207"/>
      <c r="GP17" s="207"/>
      <c r="GQ17" s="207"/>
      <c r="GR17" s="207"/>
      <c r="GS17" s="207"/>
      <c r="GT17" s="207"/>
      <c r="GU17" s="207"/>
      <c r="GV17" s="207"/>
      <c r="GW17" s="207"/>
      <c r="GX17" s="207"/>
      <c r="GY17" s="207"/>
      <c r="GZ17" s="207"/>
      <c r="HA17" s="207"/>
      <c r="HB17" s="207"/>
      <c r="HC17" s="207"/>
      <c r="HD17" s="207"/>
      <c r="HE17" s="207"/>
      <c r="HF17" s="207"/>
      <c r="HG17" s="207"/>
      <c r="HH17" s="207"/>
      <c r="HI17" s="207"/>
      <c r="HJ17" s="207"/>
      <c r="HK17" s="207"/>
      <c r="HL17" s="207"/>
      <c r="HM17" s="207"/>
      <c r="HN17" s="207"/>
      <c r="HO17" s="207"/>
      <c r="HP17" s="207"/>
      <c r="HQ17" s="207"/>
      <c r="HR17" s="207"/>
      <c r="HS17" s="207"/>
      <c r="HT17" s="207"/>
      <c r="HU17" s="207"/>
      <c r="HV17" s="207"/>
      <c r="HW17" s="207"/>
      <c r="HX17" s="207"/>
      <c r="HY17" s="207"/>
      <c r="HZ17" s="207"/>
      <c r="IA17" s="207"/>
      <c r="IB17" s="207"/>
      <c r="IC17" s="207"/>
      <c r="ID17" s="207"/>
      <c r="IE17" s="207"/>
      <c r="IF17" s="207"/>
      <c r="IG17" s="207"/>
      <c r="IH17" s="207"/>
      <c r="II17" s="207"/>
      <c r="IJ17" s="207"/>
      <c r="IK17" s="207"/>
      <c r="IL17" s="207"/>
      <c r="IM17" s="207"/>
      <c r="IN17" s="207"/>
      <c r="IO17" s="207"/>
      <c r="IP17" s="207"/>
      <c r="IQ17" s="207"/>
      <c r="IR17" s="207"/>
      <c r="IS17" s="207"/>
      <c r="IT17" s="207"/>
      <c r="IU17" s="207"/>
    </row>
    <row r="18" spans="1:255" x14ac:dyDescent="0.2">
      <c r="A18" s="297" t="s">
        <v>399</v>
      </c>
      <c r="B18" s="207" t="s">
        <v>6</v>
      </c>
      <c r="C18" s="207"/>
      <c r="D18" s="207"/>
      <c r="E18" s="207"/>
      <c r="F18" s="207"/>
      <c r="G18" s="207"/>
      <c r="H18" s="353"/>
      <c r="I18" s="354"/>
      <c r="J18" s="353"/>
      <c r="K18" s="354"/>
      <c r="L18" s="301">
        <f>SUM(H18+J18)</f>
        <v>0</v>
      </c>
      <c r="M18" s="207"/>
      <c r="N18" s="207"/>
      <c r="O18" s="207"/>
      <c r="P18" s="207"/>
      <c r="Q18" s="207"/>
      <c r="R18" s="207"/>
      <c r="S18" s="207"/>
      <c r="T18" s="207"/>
      <c r="U18" s="207"/>
      <c r="V18" s="207"/>
      <c r="W18" s="207"/>
      <c r="X18" s="207"/>
      <c r="Y18" s="207"/>
      <c r="Z18" s="207"/>
      <c r="AA18" s="207"/>
      <c r="AB18" s="207"/>
      <c r="AC18" s="207"/>
      <c r="AD18" s="207"/>
      <c r="AE18" s="207"/>
      <c r="AF18" s="207"/>
      <c r="AG18" s="207"/>
      <c r="AH18" s="207"/>
      <c r="AI18" s="207"/>
      <c r="AJ18" s="207"/>
      <c r="AK18" s="207"/>
      <c r="AL18" s="207"/>
      <c r="AM18" s="207"/>
      <c r="AN18" s="207"/>
      <c r="AO18" s="207"/>
      <c r="AP18" s="207"/>
      <c r="AQ18" s="207"/>
      <c r="AR18" s="207"/>
      <c r="AS18" s="207"/>
      <c r="AT18" s="207"/>
      <c r="AU18" s="207"/>
      <c r="AV18" s="207"/>
      <c r="AW18" s="207"/>
      <c r="AX18" s="207"/>
      <c r="AY18" s="207"/>
      <c r="AZ18" s="207"/>
      <c r="BA18" s="207"/>
      <c r="BB18" s="207"/>
      <c r="BC18" s="207"/>
      <c r="BD18" s="207"/>
      <c r="BE18" s="207"/>
      <c r="BF18" s="207"/>
      <c r="BG18" s="207"/>
      <c r="BH18" s="207"/>
      <c r="BI18" s="207"/>
      <c r="BJ18" s="207"/>
      <c r="BK18" s="207"/>
      <c r="BL18" s="207"/>
      <c r="BM18" s="207"/>
      <c r="BN18" s="207"/>
      <c r="BO18" s="207"/>
      <c r="BP18" s="207"/>
      <c r="BQ18" s="207"/>
      <c r="BR18" s="207"/>
      <c r="BS18" s="207"/>
      <c r="BT18" s="207"/>
      <c r="BU18" s="207"/>
      <c r="BV18" s="207"/>
      <c r="BW18" s="207"/>
      <c r="BX18" s="207"/>
      <c r="BY18" s="207"/>
      <c r="BZ18" s="207"/>
      <c r="CA18" s="207"/>
      <c r="CB18" s="207"/>
      <c r="CC18" s="207"/>
      <c r="CD18" s="207"/>
      <c r="CE18" s="207"/>
      <c r="CF18" s="207"/>
      <c r="CG18" s="207"/>
      <c r="CH18" s="207"/>
      <c r="CI18" s="207"/>
      <c r="CJ18" s="207"/>
      <c r="CK18" s="207"/>
      <c r="CL18" s="207"/>
      <c r="CM18" s="207"/>
      <c r="CN18" s="207"/>
      <c r="CO18" s="207"/>
      <c r="CP18" s="207"/>
      <c r="CQ18" s="207"/>
      <c r="CR18" s="207"/>
      <c r="CS18" s="207"/>
      <c r="CT18" s="207"/>
      <c r="CU18" s="207"/>
      <c r="CV18" s="207"/>
      <c r="CW18" s="207"/>
      <c r="CX18" s="207"/>
      <c r="CY18" s="207"/>
      <c r="CZ18" s="207"/>
      <c r="DA18" s="207"/>
      <c r="DB18" s="207"/>
      <c r="DC18" s="207"/>
      <c r="DD18" s="207"/>
      <c r="DE18" s="207"/>
      <c r="DF18" s="207"/>
      <c r="DG18" s="207"/>
      <c r="DH18" s="207"/>
      <c r="DI18" s="207"/>
      <c r="DJ18" s="207"/>
      <c r="DK18" s="207"/>
      <c r="DL18" s="207"/>
      <c r="DM18" s="207"/>
      <c r="DN18" s="207"/>
      <c r="DO18" s="207"/>
      <c r="DP18" s="207"/>
      <c r="DQ18" s="207"/>
      <c r="DR18" s="207"/>
      <c r="DS18" s="207"/>
      <c r="DT18" s="207"/>
      <c r="DU18" s="207"/>
      <c r="DV18" s="207"/>
      <c r="DW18" s="207"/>
      <c r="DX18" s="207"/>
      <c r="DY18" s="207"/>
      <c r="DZ18" s="207"/>
      <c r="EA18" s="207"/>
      <c r="EB18" s="207"/>
      <c r="EC18" s="207"/>
      <c r="ED18" s="207"/>
      <c r="EE18" s="207"/>
      <c r="EF18" s="207"/>
      <c r="EG18" s="207"/>
      <c r="EH18" s="207"/>
      <c r="EI18" s="207"/>
      <c r="EJ18" s="207"/>
      <c r="EK18" s="207"/>
      <c r="EL18" s="207"/>
      <c r="EM18" s="207"/>
      <c r="EN18" s="207"/>
      <c r="EO18" s="207"/>
      <c r="EP18" s="207"/>
      <c r="EQ18" s="207"/>
      <c r="ER18" s="207"/>
      <c r="ES18" s="207"/>
      <c r="ET18" s="207"/>
      <c r="EU18" s="207"/>
      <c r="EV18" s="207"/>
      <c r="EW18" s="207"/>
      <c r="EX18" s="207"/>
      <c r="EY18" s="207"/>
      <c r="EZ18" s="207"/>
      <c r="FA18" s="207"/>
      <c r="FB18" s="207"/>
      <c r="FC18" s="207"/>
      <c r="FD18" s="207"/>
      <c r="FE18" s="207"/>
      <c r="FF18" s="207"/>
      <c r="FG18" s="207"/>
      <c r="FH18" s="207"/>
      <c r="FI18" s="207"/>
      <c r="FJ18" s="207"/>
      <c r="FK18" s="207"/>
      <c r="FL18" s="207"/>
      <c r="FM18" s="207"/>
      <c r="FN18" s="207"/>
      <c r="FO18" s="207"/>
      <c r="FP18" s="207"/>
      <c r="FQ18" s="207"/>
      <c r="FR18" s="207"/>
      <c r="FS18" s="207"/>
      <c r="FT18" s="207"/>
      <c r="FU18" s="207"/>
      <c r="FV18" s="207"/>
      <c r="FW18" s="207"/>
      <c r="FX18" s="207"/>
      <c r="FY18" s="207"/>
      <c r="FZ18" s="207"/>
      <c r="GA18" s="207"/>
      <c r="GB18" s="207"/>
      <c r="GC18" s="207"/>
      <c r="GD18" s="207"/>
      <c r="GE18" s="207"/>
      <c r="GF18" s="207"/>
      <c r="GG18" s="207"/>
      <c r="GH18" s="207"/>
      <c r="GI18" s="207"/>
      <c r="GJ18" s="207"/>
      <c r="GK18" s="207"/>
      <c r="GL18" s="207"/>
      <c r="GM18" s="207"/>
      <c r="GN18" s="207"/>
      <c r="GO18" s="207"/>
      <c r="GP18" s="207"/>
      <c r="GQ18" s="207"/>
      <c r="GR18" s="207"/>
      <c r="GS18" s="207"/>
      <c r="GT18" s="207"/>
      <c r="GU18" s="207"/>
      <c r="GV18" s="207"/>
      <c r="GW18" s="207"/>
      <c r="GX18" s="207"/>
      <c r="GY18" s="207"/>
      <c r="GZ18" s="207"/>
      <c r="HA18" s="207"/>
      <c r="HB18" s="207"/>
      <c r="HC18" s="207"/>
      <c r="HD18" s="207"/>
      <c r="HE18" s="207"/>
      <c r="HF18" s="207"/>
      <c r="HG18" s="207"/>
      <c r="HH18" s="207"/>
      <c r="HI18" s="207"/>
      <c r="HJ18" s="207"/>
      <c r="HK18" s="207"/>
      <c r="HL18" s="207"/>
      <c r="HM18" s="207"/>
      <c r="HN18" s="207"/>
      <c r="HO18" s="207"/>
      <c r="HP18" s="207"/>
      <c r="HQ18" s="207"/>
      <c r="HR18" s="207"/>
      <c r="HS18" s="207"/>
      <c r="HT18" s="207"/>
      <c r="HU18" s="207"/>
      <c r="HV18" s="207"/>
      <c r="HW18" s="207"/>
      <c r="HX18" s="207"/>
      <c r="HY18" s="207"/>
      <c r="HZ18" s="207"/>
      <c r="IA18" s="207"/>
      <c r="IB18" s="207"/>
      <c r="IC18" s="207"/>
      <c r="ID18" s="207"/>
      <c r="IE18" s="207"/>
      <c r="IF18" s="207"/>
      <c r="IG18" s="207"/>
      <c r="IH18" s="207"/>
      <c r="II18" s="207"/>
      <c r="IJ18" s="207"/>
      <c r="IK18" s="207"/>
      <c r="IL18" s="207"/>
      <c r="IM18" s="207"/>
      <c r="IN18" s="207"/>
      <c r="IO18" s="207"/>
      <c r="IP18" s="207"/>
      <c r="IQ18" s="207"/>
      <c r="IR18" s="207"/>
      <c r="IS18" s="207"/>
      <c r="IT18" s="207"/>
      <c r="IU18" s="207"/>
    </row>
    <row r="19" spans="1:255" x14ac:dyDescent="0.2">
      <c r="A19" s="207"/>
      <c r="B19" s="207"/>
      <c r="C19" s="207"/>
      <c r="D19" s="207"/>
      <c r="E19" s="207"/>
      <c r="F19" s="207"/>
      <c r="G19" s="207"/>
      <c r="H19" s="354"/>
      <c r="I19" s="354"/>
      <c r="J19" s="354"/>
      <c r="K19" s="354"/>
      <c r="L19" s="354"/>
      <c r="M19" s="207"/>
      <c r="N19" s="207"/>
      <c r="O19" s="207"/>
      <c r="P19" s="207"/>
      <c r="Q19" s="207"/>
      <c r="R19" s="207"/>
      <c r="S19" s="207"/>
      <c r="T19" s="207"/>
      <c r="U19" s="207"/>
      <c r="V19" s="207"/>
      <c r="W19" s="207"/>
      <c r="X19" s="207"/>
      <c r="Y19" s="207"/>
      <c r="Z19" s="207"/>
      <c r="AA19" s="207"/>
      <c r="AB19" s="207"/>
      <c r="AC19" s="207"/>
      <c r="AD19" s="207"/>
      <c r="AE19" s="207"/>
      <c r="AF19" s="207"/>
      <c r="AG19" s="207"/>
      <c r="AH19" s="207"/>
      <c r="AI19" s="207"/>
      <c r="AJ19" s="207"/>
      <c r="AK19" s="207"/>
      <c r="AL19" s="207"/>
      <c r="AM19" s="207"/>
      <c r="AN19" s="207"/>
      <c r="AO19" s="207"/>
      <c r="AP19" s="207"/>
      <c r="AQ19" s="207"/>
      <c r="AR19" s="207"/>
      <c r="AS19" s="207"/>
      <c r="AT19" s="207"/>
      <c r="AU19" s="207"/>
      <c r="AV19" s="207"/>
      <c r="AW19" s="207"/>
      <c r="AX19" s="207"/>
      <c r="AY19" s="207"/>
      <c r="AZ19" s="207"/>
      <c r="BA19" s="207"/>
      <c r="BB19" s="207"/>
      <c r="BC19" s="207"/>
      <c r="BD19" s="207"/>
      <c r="BE19" s="207"/>
      <c r="BF19" s="207"/>
      <c r="BG19" s="207"/>
      <c r="BH19" s="207"/>
      <c r="BI19" s="207"/>
      <c r="BJ19" s="207"/>
      <c r="BK19" s="207"/>
      <c r="BL19" s="207"/>
      <c r="BM19" s="207"/>
      <c r="BN19" s="207"/>
      <c r="BO19" s="207"/>
      <c r="BP19" s="207"/>
      <c r="BQ19" s="207"/>
      <c r="BR19" s="207"/>
      <c r="BS19" s="207"/>
      <c r="BT19" s="207"/>
      <c r="BU19" s="207"/>
      <c r="BV19" s="207"/>
      <c r="BW19" s="207"/>
      <c r="BX19" s="207"/>
      <c r="BY19" s="207"/>
      <c r="BZ19" s="207"/>
      <c r="CA19" s="207"/>
      <c r="CB19" s="207"/>
      <c r="CC19" s="207"/>
      <c r="CD19" s="207"/>
      <c r="CE19" s="207"/>
      <c r="CF19" s="207"/>
      <c r="CG19" s="207"/>
      <c r="CH19" s="207"/>
      <c r="CI19" s="207"/>
      <c r="CJ19" s="207"/>
      <c r="CK19" s="207"/>
      <c r="CL19" s="207"/>
      <c r="CM19" s="207"/>
      <c r="CN19" s="207"/>
      <c r="CO19" s="207"/>
      <c r="CP19" s="207"/>
      <c r="CQ19" s="207"/>
      <c r="CR19" s="207"/>
      <c r="CS19" s="207"/>
      <c r="CT19" s="207"/>
      <c r="CU19" s="207"/>
      <c r="CV19" s="207"/>
      <c r="CW19" s="207"/>
      <c r="CX19" s="207"/>
      <c r="CY19" s="207"/>
      <c r="CZ19" s="207"/>
      <c r="DA19" s="207"/>
      <c r="DB19" s="207"/>
      <c r="DC19" s="207"/>
      <c r="DD19" s="207"/>
      <c r="DE19" s="207"/>
      <c r="DF19" s="207"/>
      <c r="DG19" s="207"/>
      <c r="DH19" s="207"/>
      <c r="DI19" s="207"/>
      <c r="DJ19" s="207"/>
      <c r="DK19" s="207"/>
      <c r="DL19" s="207"/>
      <c r="DM19" s="207"/>
      <c r="DN19" s="207"/>
      <c r="DO19" s="207"/>
      <c r="DP19" s="207"/>
      <c r="DQ19" s="207"/>
      <c r="DR19" s="207"/>
      <c r="DS19" s="207"/>
      <c r="DT19" s="207"/>
      <c r="DU19" s="207"/>
      <c r="DV19" s="207"/>
      <c r="DW19" s="207"/>
      <c r="DX19" s="207"/>
      <c r="DY19" s="207"/>
      <c r="DZ19" s="207"/>
      <c r="EA19" s="207"/>
      <c r="EB19" s="207"/>
      <c r="EC19" s="207"/>
      <c r="ED19" s="207"/>
      <c r="EE19" s="207"/>
      <c r="EF19" s="207"/>
      <c r="EG19" s="207"/>
      <c r="EH19" s="207"/>
      <c r="EI19" s="207"/>
      <c r="EJ19" s="207"/>
      <c r="EK19" s="207"/>
      <c r="EL19" s="207"/>
      <c r="EM19" s="207"/>
      <c r="EN19" s="207"/>
      <c r="EO19" s="207"/>
      <c r="EP19" s="207"/>
      <c r="EQ19" s="207"/>
      <c r="ER19" s="207"/>
      <c r="ES19" s="207"/>
      <c r="ET19" s="207"/>
      <c r="EU19" s="207"/>
      <c r="EV19" s="207"/>
      <c r="EW19" s="207"/>
      <c r="EX19" s="207"/>
      <c r="EY19" s="207"/>
      <c r="EZ19" s="207"/>
      <c r="FA19" s="207"/>
      <c r="FB19" s="207"/>
      <c r="FC19" s="207"/>
      <c r="FD19" s="207"/>
      <c r="FE19" s="207"/>
      <c r="FF19" s="207"/>
      <c r="FG19" s="207"/>
      <c r="FH19" s="207"/>
      <c r="FI19" s="207"/>
      <c r="FJ19" s="207"/>
      <c r="FK19" s="207"/>
      <c r="FL19" s="207"/>
      <c r="FM19" s="207"/>
      <c r="FN19" s="207"/>
      <c r="FO19" s="207"/>
      <c r="FP19" s="207"/>
      <c r="FQ19" s="207"/>
      <c r="FR19" s="207"/>
      <c r="FS19" s="207"/>
      <c r="FT19" s="207"/>
      <c r="FU19" s="207"/>
      <c r="FV19" s="207"/>
      <c r="FW19" s="207"/>
      <c r="FX19" s="207"/>
      <c r="FY19" s="207"/>
      <c r="FZ19" s="207"/>
      <c r="GA19" s="207"/>
      <c r="GB19" s="207"/>
      <c r="GC19" s="207"/>
      <c r="GD19" s="207"/>
      <c r="GE19" s="207"/>
      <c r="GF19" s="207"/>
      <c r="GG19" s="207"/>
      <c r="GH19" s="207"/>
      <c r="GI19" s="207"/>
      <c r="GJ19" s="207"/>
      <c r="GK19" s="207"/>
      <c r="GL19" s="207"/>
      <c r="GM19" s="207"/>
      <c r="GN19" s="207"/>
      <c r="GO19" s="207"/>
      <c r="GP19" s="207"/>
      <c r="GQ19" s="207"/>
      <c r="GR19" s="207"/>
      <c r="GS19" s="207"/>
      <c r="GT19" s="207"/>
      <c r="GU19" s="207"/>
      <c r="GV19" s="207"/>
      <c r="GW19" s="207"/>
      <c r="GX19" s="207"/>
      <c r="GY19" s="207"/>
      <c r="GZ19" s="207"/>
      <c r="HA19" s="207"/>
      <c r="HB19" s="207"/>
      <c r="HC19" s="207"/>
      <c r="HD19" s="207"/>
      <c r="HE19" s="207"/>
      <c r="HF19" s="207"/>
      <c r="HG19" s="207"/>
      <c r="HH19" s="207"/>
      <c r="HI19" s="207"/>
      <c r="HJ19" s="207"/>
      <c r="HK19" s="207"/>
      <c r="HL19" s="207"/>
      <c r="HM19" s="207"/>
      <c r="HN19" s="207"/>
      <c r="HO19" s="207"/>
      <c r="HP19" s="207"/>
      <c r="HQ19" s="207"/>
      <c r="HR19" s="207"/>
      <c r="HS19" s="207"/>
      <c r="HT19" s="207"/>
      <c r="HU19" s="207"/>
      <c r="HV19" s="207"/>
      <c r="HW19" s="207"/>
      <c r="HX19" s="207"/>
      <c r="HY19" s="207"/>
      <c r="HZ19" s="207"/>
      <c r="IA19" s="207"/>
      <c r="IB19" s="207"/>
      <c r="IC19" s="207"/>
      <c r="ID19" s="207"/>
      <c r="IE19" s="207"/>
      <c r="IF19" s="207"/>
      <c r="IG19" s="207"/>
      <c r="IH19" s="207"/>
      <c r="II19" s="207"/>
      <c r="IJ19" s="207"/>
      <c r="IK19" s="207"/>
      <c r="IL19" s="207"/>
      <c r="IM19" s="207"/>
      <c r="IN19" s="207"/>
      <c r="IO19" s="207"/>
      <c r="IP19" s="207"/>
      <c r="IQ19" s="207"/>
      <c r="IR19" s="207"/>
      <c r="IS19" s="207"/>
      <c r="IT19" s="207"/>
      <c r="IU19" s="207"/>
    </row>
    <row r="20" spans="1:255" x14ac:dyDescent="0.2">
      <c r="A20" s="297" t="s">
        <v>400</v>
      </c>
      <c r="B20" s="207" t="s">
        <v>401</v>
      </c>
      <c r="C20" s="207"/>
      <c r="D20" s="207"/>
      <c r="E20" s="207"/>
      <c r="F20" s="207"/>
      <c r="G20" s="207"/>
      <c r="H20" s="301">
        <f>SUM(H8+H10+H12+H14+H16+H18)</f>
        <v>0</v>
      </c>
      <c r="I20" s="354"/>
      <c r="J20" s="302">
        <f>SUM(J8+J10+J12+J14+J16+J18)</f>
        <v>0</v>
      </c>
      <c r="K20" s="354"/>
      <c r="L20" s="300">
        <f>SUM(L8+L10+L12+L14+L16+L18)</f>
        <v>0</v>
      </c>
      <c r="M20" s="207"/>
      <c r="N20" s="207"/>
      <c r="O20" s="207"/>
      <c r="P20" s="207"/>
      <c r="Q20" s="207"/>
      <c r="R20" s="207"/>
      <c r="S20" s="207"/>
      <c r="T20" s="207"/>
      <c r="U20" s="207"/>
      <c r="V20" s="207"/>
      <c r="W20" s="207"/>
      <c r="X20" s="207"/>
      <c r="Y20" s="207"/>
      <c r="Z20" s="207"/>
      <c r="AA20" s="207"/>
      <c r="AB20" s="207"/>
      <c r="AC20" s="207"/>
      <c r="AD20" s="207"/>
      <c r="AE20" s="207"/>
      <c r="AF20" s="207"/>
      <c r="AG20" s="207"/>
      <c r="AH20" s="207"/>
      <c r="AI20" s="207"/>
      <c r="AJ20" s="207"/>
      <c r="AK20" s="207"/>
      <c r="AL20" s="207"/>
      <c r="AM20" s="207"/>
      <c r="AN20" s="207"/>
      <c r="AO20" s="207"/>
      <c r="AP20" s="207"/>
      <c r="AQ20" s="207"/>
      <c r="AR20" s="207"/>
      <c r="AS20" s="207"/>
      <c r="AT20" s="207"/>
      <c r="AU20" s="207"/>
      <c r="AV20" s="207"/>
      <c r="AW20" s="207"/>
      <c r="AX20" s="207"/>
      <c r="AY20" s="207"/>
      <c r="AZ20" s="207"/>
      <c r="BA20" s="207"/>
      <c r="BB20" s="207"/>
      <c r="BC20" s="207"/>
      <c r="BD20" s="207"/>
      <c r="BE20" s="207"/>
      <c r="BF20" s="207"/>
      <c r="BG20" s="207"/>
      <c r="BH20" s="207"/>
      <c r="BI20" s="207"/>
      <c r="BJ20" s="207"/>
      <c r="BK20" s="207"/>
      <c r="BL20" s="207"/>
      <c r="BM20" s="207"/>
      <c r="BN20" s="207"/>
      <c r="BO20" s="207"/>
      <c r="BP20" s="207"/>
      <c r="BQ20" s="207"/>
      <c r="BR20" s="207"/>
      <c r="BS20" s="207"/>
      <c r="BT20" s="207"/>
      <c r="BU20" s="207"/>
      <c r="BV20" s="207"/>
      <c r="BW20" s="207"/>
      <c r="BX20" s="207"/>
      <c r="BY20" s="207"/>
      <c r="BZ20" s="207"/>
      <c r="CA20" s="207"/>
      <c r="CB20" s="207"/>
      <c r="CC20" s="207"/>
      <c r="CD20" s="207"/>
      <c r="CE20" s="207"/>
      <c r="CF20" s="207"/>
      <c r="CG20" s="207"/>
      <c r="CH20" s="207"/>
      <c r="CI20" s="207"/>
      <c r="CJ20" s="207"/>
      <c r="CK20" s="207"/>
      <c r="CL20" s="207"/>
      <c r="CM20" s="207"/>
      <c r="CN20" s="207"/>
      <c r="CO20" s="207"/>
      <c r="CP20" s="207"/>
      <c r="CQ20" s="207"/>
      <c r="CR20" s="207"/>
      <c r="CS20" s="207"/>
      <c r="CT20" s="207"/>
      <c r="CU20" s="207"/>
      <c r="CV20" s="207"/>
      <c r="CW20" s="207"/>
      <c r="CX20" s="207"/>
      <c r="CY20" s="207"/>
      <c r="CZ20" s="207"/>
      <c r="DA20" s="207"/>
      <c r="DB20" s="207"/>
      <c r="DC20" s="207"/>
      <c r="DD20" s="207"/>
      <c r="DE20" s="207"/>
      <c r="DF20" s="207"/>
      <c r="DG20" s="207"/>
      <c r="DH20" s="207"/>
      <c r="DI20" s="207"/>
      <c r="DJ20" s="207"/>
      <c r="DK20" s="207"/>
      <c r="DL20" s="207"/>
      <c r="DM20" s="207"/>
      <c r="DN20" s="207"/>
      <c r="DO20" s="207"/>
      <c r="DP20" s="207"/>
      <c r="DQ20" s="207"/>
      <c r="DR20" s="207"/>
      <c r="DS20" s="207"/>
      <c r="DT20" s="207"/>
      <c r="DU20" s="207"/>
      <c r="DV20" s="207"/>
      <c r="DW20" s="207"/>
      <c r="DX20" s="207"/>
      <c r="DY20" s="207"/>
      <c r="DZ20" s="207"/>
      <c r="EA20" s="207"/>
      <c r="EB20" s="207"/>
      <c r="EC20" s="207"/>
      <c r="ED20" s="207"/>
      <c r="EE20" s="207"/>
      <c r="EF20" s="207"/>
      <c r="EG20" s="207"/>
      <c r="EH20" s="207"/>
      <c r="EI20" s="207"/>
      <c r="EJ20" s="207"/>
      <c r="EK20" s="207"/>
      <c r="EL20" s="207"/>
      <c r="EM20" s="207"/>
      <c r="EN20" s="207"/>
      <c r="EO20" s="207"/>
      <c r="EP20" s="207"/>
      <c r="EQ20" s="207"/>
      <c r="ER20" s="207"/>
      <c r="ES20" s="207"/>
      <c r="ET20" s="207"/>
      <c r="EU20" s="207"/>
      <c r="EV20" s="207"/>
      <c r="EW20" s="207"/>
      <c r="EX20" s="207"/>
      <c r="EY20" s="207"/>
      <c r="EZ20" s="207"/>
      <c r="FA20" s="207"/>
      <c r="FB20" s="207"/>
      <c r="FC20" s="207"/>
      <c r="FD20" s="207"/>
      <c r="FE20" s="207"/>
      <c r="FF20" s="207"/>
      <c r="FG20" s="207"/>
      <c r="FH20" s="207"/>
      <c r="FI20" s="207"/>
      <c r="FJ20" s="207"/>
      <c r="FK20" s="207"/>
      <c r="FL20" s="207"/>
      <c r="FM20" s="207"/>
      <c r="FN20" s="207"/>
      <c r="FO20" s="207"/>
      <c r="FP20" s="207"/>
      <c r="FQ20" s="207"/>
      <c r="FR20" s="207"/>
      <c r="FS20" s="207"/>
      <c r="FT20" s="207"/>
      <c r="FU20" s="207"/>
      <c r="FV20" s="207"/>
      <c r="FW20" s="207"/>
      <c r="FX20" s="207"/>
      <c r="FY20" s="207"/>
      <c r="FZ20" s="207"/>
      <c r="GA20" s="207"/>
      <c r="GB20" s="207"/>
      <c r="GC20" s="207"/>
      <c r="GD20" s="207"/>
      <c r="GE20" s="207"/>
      <c r="GF20" s="207"/>
      <c r="GG20" s="207"/>
      <c r="GH20" s="207"/>
      <c r="GI20" s="207"/>
      <c r="GJ20" s="207"/>
      <c r="GK20" s="207"/>
      <c r="GL20" s="207"/>
      <c r="GM20" s="207"/>
      <c r="GN20" s="207"/>
      <c r="GO20" s="207"/>
      <c r="GP20" s="207"/>
      <c r="GQ20" s="207"/>
      <c r="GR20" s="207"/>
      <c r="GS20" s="207"/>
      <c r="GT20" s="207"/>
      <c r="GU20" s="207"/>
      <c r="GV20" s="207"/>
      <c r="GW20" s="207"/>
      <c r="GX20" s="207"/>
      <c r="GY20" s="207"/>
      <c r="GZ20" s="207"/>
      <c r="HA20" s="207"/>
      <c r="HB20" s="207"/>
      <c r="HC20" s="207"/>
      <c r="HD20" s="207"/>
      <c r="HE20" s="207"/>
      <c r="HF20" s="207"/>
      <c r="HG20" s="207"/>
      <c r="HH20" s="207"/>
      <c r="HI20" s="207"/>
      <c r="HJ20" s="207"/>
      <c r="HK20" s="207"/>
      <c r="HL20" s="207"/>
      <c r="HM20" s="207"/>
      <c r="HN20" s="207"/>
      <c r="HO20" s="207"/>
      <c r="HP20" s="207"/>
      <c r="HQ20" s="207"/>
      <c r="HR20" s="207"/>
      <c r="HS20" s="207"/>
      <c r="HT20" s="207"/>
      <c r="HU20" s="207"/>
      <c r="HV20" s="207"/>
      <c r="HW20" s="207"/>
      <c r="HX20" s="207"/>
      <c r="HY20" s="207"/>
      <c r="HZ20" s="207"/>
      <c r="IA20" s="207"/>
      <c r="IB20" s="207"/>
      <c r="IC20" s="207"/>
      <c r="ID20" s="207"/>
      <c r="IE20" s="207"/>
      <c r="IF20" s="207"/>
      <c r="IG20" s="207"/>
      <c r="IH20" s="207"/>
      <c r="II20" s="207"/>
      <c r="IJ20" s="207"/>
      <c r="IK20" s="207"/>
      <c r="IL20" s="207"/>
      <c r="IM20" s="207"/>
      <c r="IN20" s="207"/>
      <c r="IO20" s="207"/>
      <c r="IP20" s="207"/>
      <c r="IQ20" s="207"/>
      <c r="IR20" s="207"/>
      <c r="IS20" s="207"/>
      <c r="IT20" s="207"/>
      <c r="IU20" s="207"/>
    </row>
    <row r="21" spans="1:255" x14ac:dyDescent="0.2">
      <c r="A21" s="207"/>
      <c r="B21" s="207"/>
      <c r="C21" s="207"/>
      <c r="D21" s="207"/>
      <c r="E21" s="207"/>
      <c r="F21" s="207"/>
      <c r="G21" s="207"/>
      <c r="H21" s="354"/>
      <c r="I21" s="354"/>
      <c r="J21" s="354"/>
      <c r="K21" s="354"/>
      <c r="L21" s="354"/>
      <c r="M21" s="207"/>
      <c r="N21" s="207"/>
      <c r="O21" s="207"/>
      <c r="P21" s="207"/>
      <c r="Q21" s="207"/>
      <c r="R21" s="207"/>
      <c r="S21" s="207"/>
      <c r="T21" s="207"/>
      <c r="U21" s="207"/>
      <c r="V21" s="207"/>
      <c r="W21" s="207"/>
      <c r="X21" s="207"/>
      <c r="Y21" s="207"/>
      <c r="Z21" s="207"/>
      <c r="AA21" s="207"/>
      <c r="AB21" s="207"/>
      <c r="AC21" s="207"/>
      <c r="AD21" s="207"/>
      <c r="AE21" s="207"/>
      <c r="AF21" s="207"/>
      <c r="AG21" s="207"/>
      <c r="AH21" s="207"/>
      <c r="AI21" s="207"/>
      <c r="AJ21" s="207"/>
      <c r="AK21" s="207"/>
      <c r="AL21" s="207"/>
      <c r="AM21" s="207"/>
      <c r="AN21" s="207"/>
      <c r="AO21" s="207"/>
      <c r="AP21" s="207"/>
      <c r="AQ21" s="207"/>
      <c r="AR21" s="207"/>
      <c r="AS21" s="207"/>
      <c r="AT21" s="207"/>
      <c r="AU21" s="207"/>
      <c r="AV21" s="207"/>
      <c r="AW21" s="207"/>
      <c r="AX21" s="207"/>
      <c r="AY21" s="207"/>
      <c r="AZ21" s="207"/>
      <c r="BA21" s="207"/>
      <c r="BB21" s="207"/>
      <c r="BC21" s="207"/>
      <c r="BD21" s="207"/>
      <c r="BE21" s="207"/>
      <c r="BF21" s="207"/>
      <c r="BG21" s="207"/>
      <c r="BH21" s="207"/>
      <c r="BI21" s="207"/>
      <c r="BJ21" s="207"/>
      <c r="BK21" s="207"/>
      <c r="BL21" s="207"/>
      <c r="BM21" s="207"/>
      <c r="BN21" s="207"/>
      <c r="BO21" s="207"/>
      <c r="BP21" s="207"/>
      <c r="BQ21" s="207"/>
      <c r="BR21" s="207"/>
      <c r="BS21" s="207"/>
      <c r="BT21" s="207"/>
      <c r="BU21" s="207"/>
      <c r="BV21" s="207"/>
      <c r="BW21" s="207"/>
      <c r="BX21" s="207"/>
      <c r="BY21" s="207"/>
      <c r="BZ21" s="207"/>
      <c r="CA21" s="207"/>
      <c r="CB21" s="207"/>
      <c r="CC21" s="207"/>
      <c r="CD21" s="207"/>
      <c r="CE21" s="207"/>
      <c r="CF21" s="207"/>
      <c r="CG21" s="207"/>
      <c r="CH21" s="207"/>
      <c r="CI21" s="207"/>
      <c r="CJ21" s="207"/>
      <c r="CK21" s="207"/>
      <c r="CL21" s="207"/>
      <c r="CM21" s="207"/>
      <c r="CN21" s="207"/>
      <c r="CO21" s="207"/>
      <c r="CP21" s="207"/>
      <c r="CQ21" s="207"/>
      <c r="CR21" s="207"/>
      <c r="CS21" s="207"/>
      <c r="CT21" s="207"/>
      <c r="CU21" s="207"/>
      <c r="CV21" s="207"/>
      <c r="CW21" s="207"/>
      <c r="CX21" s="207"/>
      <c r="CY21" s="207"/>
      <c r="CZ21" s="207"/>
      <c r="DA21" s="207"/>
      <c r="DB21" s="207"/>
      <c r="DC21" s="207"/>
      <c r="DD21" s="207"/>
      <c r="DE21" s="207"/>
      <c r="DF21" s="207"/>
      <c r="DG21" s="207"/>
      <c r="DH21" s="207"/>
      <c r="DI21" s="207"/>
      <c r="DJ21" s="207"/>
      <c r="DK21" s="207"/>
      <c r="DL21" s="207"/>
      <c r="DM21" s="207"/>
      <c r="DN21" s="207"/>
      <c r="DO21" s="207"/>
      <c r="DP21" s="207"/>
      <c r="DQ21" s="207"/>
      <c r="DR21" s="207"/>
      <c r="DS21" s="207"/>
      <c r="DT21" s="207"/>
      <c r="DU21" s="207"/>
      <c r="DV21" s="207"/>
      <c r="DW21" s="207"/>
      <c r="DX21" s="207"/>
      <c r="DY21" s="207"/>
      <c r="DZ21" s="207"/>
      <c r="EA21" s="207"/>
      <c r="EB21" s="207"/>
      <c r="EC21" s="207"/>
      <c r="ED21" s="207"/>
      <c r="EE21" s="207"/>
      <c r="EF21" s="207"/>
      <c r="EG21" s="207"/>
      <c r="EH21" s="207"/>
      <c r="EI21" s="207"/>
      <c r="EJ21" s="207"/>
      <c r="EK21" s="207"/>
      <c r="EL21" s="207"/>
      <c r="EM21" s="207"/>
      <c r="EN21" s="207"/>
      <c r="EO21" s="207"/>
      <c r="EP21" s="207"/>
      <c r="EQ21" s="207"/>
      <c r="ER21" s="207"/>
      <c r="ES21" s="207"/>
      <c r="ET21" s="207"/>
      <c r="EU21" s="207"/>
      <c r="EV21" s="207"/>
      <c r="EW21" s="207"/>
      <c r="EX21" s="207"/>
      <c r="EY21" s="207"/>
      <c r="EZ21" s="207"/>
      <c r="FA21" s="207"/>
      <c r="FB21" s="207"/>
      <c r="FC21" s="207"/>
      <c r="FD21" s="207"/>
      <c r="FE21" s="207"/>
      <c r="FF21" s="207"/>
      <c r="FG21" s="207"/>
      <c r="FH21" s="207"/>
      <c r="FI21" s="207"/>
      <c r="FJ21" s="207"/>
      <c r="FK21" s="207"/>
      <c r="FL21" s="207"/>
      <c r="FM21" s="207"/>
      <c r="FN21" s="207"/>
      <c r="FO21" s="207"/>
      <c r="FP21" s="207"/>
      <c r="FQ21" s="207"/>
      <c r="FR21" s="207"/>
      <c r="FS21" s="207"/>
      <c r="FT21" s="207"/>
      <c r="FU21" s="207"/>
      <c r="FV21" s="207"/>
      <c r="FW21" s="207"/>
      <c r="FX21" s="207"/>
      <c r="FY21" s="207"/>
      <c r="FZ21" s="207"/>
      <c r="GA21" s="207"/>
      <c r="GB21" s="207"/>
      <c r="GC21" s="207"/>
      <c r="GD21" s="207"/>
      <c r="GE21" s="207"/>
      <c r="GF21" s="207"/>
      <c r="GG21" s="207"/>
      <c r="GH21" s="207"/>
      <c r="GI21" s="207"/>
      <c r="GJ21" s="207"/>
      <c r="GK21" s="207"/>
      <c r="GL21" s="207"/>
      <c r="GM21" s="207"/>
      <c r="GN21" s="207"/>
      <c r="GO21" s="207"/>
      <c r="GP21" s="207"/>
      <c r="GQ21" s="207"/>
      <c r="GR21" s="207"/>
      <c r="GS21" s="207"/>
      <c r="GT21" s="207"/>
      <c r="GU21" s="207"/>
      <c r="GV21" s="207"/>
      <c r="GW21" s="207"/>
      <c r="GX21" s="207"/>
      <c r="GY21" s="207"/>
      <c r="GZ21" s="207"/>
      <c r="HA21" s="207"/>
      <c r="HB21" s="207"/>
      <c r="HC21" s="207"/>
      <c r="HD21" s="207"/>
      <c r="HE21" s="207"/>
      <c r="HF21" s="207"/>
      <c r="HG21" s="207"/>
      <c r="HH21" s="207"/>
      <c r="HI21" s="207"/>
      <c r="HJ21" s="207"/>
      <c r="HK21" s="207"/>
      <c r="HL21" s="207"/>
      <c r="HM21" s="207"/>
      <c r="HN21" s="207"/>
      <c r="HO21" s="207"/>
      <c r="HP21" s="207"/>
      <c r="HQ21" s="207"/>
      <c r="HR21" s="207"/>
      <c r="HS21" s="207"/>
      <c r="HT21" s="207"/>
      <c r="HU21" s="207"/>
      <c r="HV21" s="207"/>
      <c r="HW21" s="207"/>
      <c r="HX21" s="207"/>
      <c r="HY21" s="207"/>
      <c r="HZ21" s="207"/>
      <c r="IA21" s="207"/>
      <c r="IB21" s="207"/>
      <c r="IC21" s="207"/>
      <c r="ID21" s="207"/>
      <c r="IE21" s="207"/>
      <c r="IF21" s="207"/>
      <c r="IG21" s="207"/>
      <c r="IH21" s="207"/>
      <c r="II21" s="207"/>
      <c r="IJ21" s="207"/>
      <c r="IK21" s="207"/>
      <c r="IL21" s="207"/>
      <c r="IM21" s="207"/>
      <c r="IN21" s="207"/>
      <c r="IO21" s="207"/>
      <c r="IP21" s="207"/>
      <c r="IQ21" s="207"/>
      <c r="IR21" s="207"/>
      <c r="IS21" s="207"/>
      <c r="IT21" s="207"/>
      <c r="IU21" s="207"/>
    </row>
    <row r="22" spans="1:255" x14ac:dyDescent="0.2">
      <c r="A22" s="297" t="s">
        <v>402</v>
      </c>
      <c r="B22" s="207" t="s">
        <v>403</v>
      </c>
      <c r="C22" s="207"/>
      <c r="D22" s="207"/>
      <c r="E22" s="207"/>
      <c r="F22" s="207"/>
      <c r="G22" s="207"/>
      <c r="H22" s="353"/>
      <c r="I22" s="354"/>
      <c r="J22" s="353"/>
      <c r="K22" s="354"/>
      <c r="L22" s="301">
        <f>SUM(H22+J22)</f>
        <v>0</v>
      </c>
      <c r="M22" s="207"/>
      <c r="N22" s="207"/>
      <c r="O22" s="207"/>
      <c r="P22" s="207"/>
      <c r="Q22" s="207"/>
      <c r="R22" s="207"/>
      <c r="S22" s="207"/>
      <c r="T22" s="207"/>
      <c r="U22" s="207"/>
      <c r="V22" s="207"/>
      <c r="W22" s="207"/>
      <c r="X22" s="207"/>
      <c r="Y22" s="207"/>
      <c r="Z22" s="207"/>
      <c r="AA22" s="207"/>
      <c r="AB22" s="207"/>
      <c r="AC22" s="207"/>
      <c r="AD22" s="207"/>
      <c r="AE22" s="207"/>
      <c r="AF22" s="207"/>
      <c r="AG22" s="207"/>
      <c r="AH22" s="207"/>
      <c r="AI22" s="207"/>
      <c r="AJ22" s="207"/>
      <c r="AK22" s="207"/>
      <c r="AL22" s="207"/>
      <c r="AM22" s="207"/>
      <c r="AN22" s="207"/>
      <c r="AO22" s="207"/>
      <c r="AP22" s="207"/>
      <c r="AQ22" s="207"/>
      <c r="AR22" s="207"/>
      <c r="AS22" s="207"/>
      <c r="AT22" s="207"/>
      <c r="AU22" s="207"/>
      <c r="AV22" s="207"/>
      <c r="AW22" s="207"/>
      <c r="AX22" s="207"/>
      <c r="AY22" s="207"/>
      <c r="AZ22" s="207"/>
      <c r="BA22" s="207"/>
      <c r="BB22" s="207"/>
      <c r="BC22" s="207"/>
      <c r="BD22" s="207"/>
      <c r="BE22" s="207"/>
      <c r="BF22" s="207"/>
      <c r="BG22" s="207"/>
      <c r="BH22" s="207"/>
      <c r="BI22" s="207"/>
      <c r="BJ22" s="207"/>
      <c r="BK22" s="207"/>
      <c r="BL22" s="207"/>
      <c r="BM22" s="207"/>
      <c r="BN22" s="207"/>
      <c r="BO22" s="207"/>
      <c r="BP22" s="207"/>
      <c r="BQ22" s="207"/>
      <c r="BR22" s="207"/>
      <c r="BS22" s="207"/>
      <c r="BT22" s="207"/>
      <c r="BU22" s="207"/>
      <c r="BV22" s="207"/>
      <c r="BW22" s="207"/>
      <c r="BX22" s="207"/>
      <c r="BY22" s="207"/>
      <c r="BZ22" s="207"/>
      <c r="CA22" s="207"/>
      <c r="CB22" s="207"/>
      <c r="CC22" s="207"/>
      <c r="CD22" s="207"/>
      <c r="CE22" s="207"/>
      <c r="CF22" s="207"/>
      <c r="CG22" s="207"/>
      <c r="CH22" s="207"/>
      <c r="CI22" s="207"/>
      <c r="CJ22" s="207"/>
      <c r="CK22" s="207"/>
      <c r="CL22" s="207"/>
      <c r="CM22" s="207"/>
      <c r="CN22" s="207"/>
      <c r="CO22" s="207"/>
      <c r="CP22" s="207"/>
      <c r="CQ22" s="207"/>
      <c r="CR22" s="207"/>
      <c r="CS22" s="207"/>
      <c r="CT22" s="207"/>
      <c r="CU22" s="207"/>
      <c r="CV22" s="207"/>
      <c r="CW22" s="207"/>
      <c r="CX22" s="207"/>
      <c r="CY22" s="207"/>
      <c r="CZ22" s="207"/>
      <c r="DA22" s="207"/>
      <c r="DB22" s="207"/>
      <c r="DC22" s="207"/>
      <c r="DD22" s="207"/>
      <c r="DE22" s="207"/>
      <c r="DF22" s="207"/>
      <c r="DG22" s="207"/>
      <c r="DH22" s="207"/>
      <c r="DI22" s="207"/>
      <c r="DJ22" s="207"/>
      <c r="DK22" s="207"/>
      <c r="DL22" s="207"/>
      <c r="DM22" s="207"/>
      <c r="DN22" s="207"/>
      <c r="DO22" s="207"/>
      <c r="DP22" s="207"/>
      <c r="DQ22" s="207"/>
      <c r="DR22" s="207"/>
      <c r="DS22" s="207"/>
      <c r="DT22" s="207"/>
      <c r="DU22" s="207"/>
      <c r="DV22" s="207"/>
      <c r="DW22" s="207"/>
      <c r="DX22" s="207"/>
      <c r="DY22" s="207"/>
      <c r="DZ22" s="207"/>
      <c r="EA22" s="207"/>
      <c r="EB22" s="207"/>
      <c r="EC22" s="207"/>
      <c r="ED22" s="207"/>
      <c r="EE22" s="207"/>
      <c r="EF22" s="207"/>
      <c r="EG22" s="207"/>
      <c r="EH22" s="207"/>
      <c r="EI22" s="207"/>
      <c r="EJ22" s="207"/>
      <c r="EK22" s="207"/>
      <c r="EL22" s="207"/>
      <c r="EM22" s="207"/>
      <c r="EN22" s="207"/>
      <c r="EO22" s="207"/>
      <c r="EP22" s="207"/>
      <c r="EQ22" s="207"/>
      <c r="ER22" s="207"/>
      <c r="ES22" s="207"/>
      <c r="ET22" s="207"/>
      <c r="EU22" s="207"/>
      <c r="EV22" s="207"/>
      <c r="EW22" s="207"/>
      <c r="EX22" s="207"/>
      <c r="EY22" s="207"/>
      <c r="EZ22" s="207"/>
      <c r="FA22" s="207"/>
      <c r="FB22" s="207"/>
      <c r="FC22" s="207"/>
      <c r="FD22" s="207"/>
      <c r="FE22" s="207"/>
      <c r="FF22" s="207"/>
      <c r="FG22" s="207"/>
      <c r="FH22" s="207"/>
      <c r="FI22" s="207"/>
      <c r="FJ22" s="207"/>
      <c r="FK22" s="207"/>
      <c r="FL22" s="207"/>
      <c r="FM22" s="207"/>
      <c r="FN22" s="207"/>
      <c r="FO22" s="207"/>
      <c r="FP22" s="207"/>
      <c r="FQ22" s="207"/>
      <c r="FR22" s="207"/>
      <c r="FS22" s="207"/>
      <c r="FT22" s="207"/>
      <c r="FU22" s="207"/>
      <c r="FV22" s="207"/>
      <c r="FW22" s="207"/>
      <c r="FX22" s="207"/>
      <c r="FY22" s="207"/>
      <c r="FZ22" s="207"/>
      <c r="GA22" s="207"/>
      <c r="GB22" s="207"/>
      <c r="GC22" s="207"/>
      <c r="GD22" s="207"/>
      <c r="GE22" s="207"/>
      <c r="GF22" s="207"/>
      <c r="GG22" s="207"/>
      <c r="GH22" s="207"/>
      <c r="GI22" s="207"/>
      <c r="GJ22" s="207"/>
      <c r="GK22" s="207"/>
      <c r="GL22" s="207"/>
      <c r="GM22" s="207"/>
      <c r="GN22" s="207"/>
      <c r="GO22" s="207"/>
      <c r="GP22" s="207"/>
      <c r="GQ22" s="207"/>
      <c r="GR22" s="207"/>
      <c r="GS22" s="207"/>
      <c r="GT22" s="207"/>
      <c r="GU22" s="207"/>
      <c r="GV22" s="207"/>
      <c r="GW22" s="207"/>
      <c r="GX22" s="207"/>
      <c r="GY22" s="207"/>
      <c r="GZ22" s="207"/>
      <c r="HA22" s="207"/>
      <c r="HB22" s="207"/>
      <c r="HC22" s="207"/>
      <c r="HD22" s="207"/>
      <c r="HE22" s="207"/>
      <c r="HF22" s="207"/>
      <c r="HG22" s="207"/>
      <c r="HH22" s="207"/>
      <c r="HI22" s="207"/>
      <c r="HJ22" s="207"/>
      <c r="HK22" s="207"/>
      <c r="HL22" s="207"/>
      <c r="HM22" s="207"/>
      <c r="HN22" s="207"/>
      <c r="HO22" s="207"/>
      <c r="HP22" s="207"/>
      <c r="HQ22" s="207"/>
      <c r="HR22" s="207"/>
      <c r="HS22" s="207"/>
      <c r="HT22" s="207"/>
      <c r="HU22" s="207"/>
      <c r="HV22" s="207"/>
      <c r="HW22" s="207"/>
      <c r="HX22" s="207"/>
      <c r="HY22" s="207"/>
      <c r="HZ22" s="207"/>
      <c r="IA22" s="207"/>
      <c r="IB22" s="207"/>
      <c r="IC22" s="207"/>
      <c r="ID22" s="207"/>
      <c r="IE22" s="207"/>
      <c r="IF22" s="207"/>
      <c r="IG22" s="207"/>
      <c r="IH22" s="207"/>
      <c r="II22" s="207"/>
      <c r="IJ22" s="207"/>
      <c r="IK22" s="207"/>
      <c r="IL22" s="207"/>
      <c r="IM22" s="207"/>
      <c r="IN22" s="207"/>
      <c r="IO22" s="207"/>
      <c r="IP22" s="207"/>
      <c r="IQ22" s="207"/>
      <c r="IR22" s="207"/>
      <c r="IS22" s="207"/>
      <c r="IT22" s="207"/>
      <c r="IU22" s="207"/>
    </row>
    <row r="23" spans="1:255" x14ac:dyDescent="0.2">
      <c r="A23" s="207"/>
      <c r="B23" s="207"/>
      <c r="C23" s="207"/>
      <c r="D23" s="207"/>
      <c r="E23" s="207"/>
      <c r="F23" s="207"/>
      <c r="G23" s="207"/>
      <c r="H23" s="354"/>
      <c r="I23" s="354"/>
      <c r="J23" s="354"/>
      <c r="K23" s="354"/>
      <c r="L23" s="354"/>
      <c r="M23" s="207"/>
      <c r="N23" s="207"/>
      <c r="O23" s="207"/>
      <c r="P23" s="207"/>
      <c r="Q23" s="207"/>
      <c r="R23" s="207"/>
      <c r="S23" s="207"/>
      <c r="T23" s="207"/>
      <c r="U23" s="207"/>
      <c r="V23" s="207"/>
      <c r="W23" s="207"/>
      <c r="X23" s="207"/>
      <c r="Y23" s="207"/>
      <c r="Z23" s="207"/>
      <c r="AA23" s="207"/>
      <c r="AB23" s="207"/>
      <c r="AC23" s="207"/>
      <c r="AD23" s="207"/>
      <c r="AE23" s="207"/>
      <c r="AF23" s="207"/>
      <c r="AG23" s="207"/>
      <c r="AH23" s="207"/>
      <c r="AI23" s="207"/>
      <c r="AJ23" s="207"/>
      <c r="AK23" s="207"/>
      <c r="AL23" s="207"/>
      <c r="AM23" s="207"/>
      <c r="AN23" s="207"/>
      <c r="AO23" s="207"/>
      <c r="AP23" s="207"/>
      <c r="AQ23" s="207"/>
      <c r="AR23" s="207"/>
      <c r="AS23" s="207"/>
      <c r="AT23" s="207"/>
      <c r="AU23" s="207"/>
      <c r="AV23" s="207"/>
      <c r="AW23" s="207"/>
      <c r="AX23" s="207"/>
      <c r="AY23" s="207"/>
      <c r="AZ23" s="207"/>
      <c r="BA23" s="207"/>
      <c r="BB23" s="207"/>
      <c r="BC23" s="207"/>
      <c r="BD23" s="207"/>
      <c r="BE23" s="207"/>
      <c r="BF23" s="207"/>
      <c r="BG23" s="207"/>
      <c r="BH23" s="207"/>
      <c r="BI23" s="207"/>
      <c r="BJ23" s="207"/>
      <c r="BK23" s="207"/>
      <c r="BL23" s="207"/>
      <c r="BM23" s="207"/>
      <c r="BN23" s="207"/>
      <c r="BO23" s="207"/>
      <c r="BP23" s="207"/>
      <c r="BQ23" s="207"/>
      <c r="BR23" s="207"/>
      <c r="BS23" s="207"/>
      <c r="BT23" s="207"/>
      <c r="BU23" s="207"/>
      <c r="BV23" s="207"/>
      <c r="BW23" s="207"/>
      <c r="BX23" s="207"/>
      <c r="BY23" s="207"/>
      <c r="BZ23" s="207"/>
      <c r="CA23" s="207"/>
      <c r="CB23" s="207"/>
      <c r="CC23" s="207"/>
      <c r="CD23" s="207"/>
      <c r="CE23" s="207"/>
      <c r="CF23" s="207"/>
      <c r="CG23" s="207"/>
      <c r="CH23" s="207"/>
      <c r="CI23" s="207"/>
      <c r="CJ23" s="207"/>
      <c r="CK23" s="207"/>
      <c r="CL23" s="207"/>
      <c r="CM23" s="207"/>
      <c r="CN23" s="207"/>
      <c r="CO23" s="207"/>
      <c r="CP23" s="207"/>
      <c r="CQ23" s="207"/>
      <c r="CR23" s="207"/>
      <c r="CS23" s="207"/>
      <c r="CT23" s="207"/>
      <c r="CU23" s="207"/>
      <c r="CV23" s="207"/>
      <c r="CW23" s="207"/>
      <c r="CX23" s="207"/>
      <c r="CY23" s="207"/>
      <c r="CZ23" s="207"/>
      <c r="DA23" s="207"/>
      <c r="DB23" s="207"/>
      <c r="DC23" s="207"/>
      <c r="DD23" s="207"/>
      <c r="DE23" s="207"/>
      <c r="DF23" s="207"/>
      <c r="DG23" s="207"/>
      <c r="DH23" s="207"/>
      <c r="DI23" s="207"/>
      <c r="DJ23" s="207"/>
      <c r="DK23" s="207"/>
      <c r="DL23" s="207"/>
      <c r="DM23" s="207"/>
      <c r="DN23" s="207"/>
      <c r="DO23" s="207"/>
      <c r="DP23" s="207"/>
      <c r="DQ23" s="207"/>
      <c r="DR23" s="207"/>
      <c r="DS23" s="207"/>
      <c r="DT23" s="207"/>
      <c r="DU23" s="207"/>
      <c r="DV23" s="207"/>
      <c r="DW23" s="207"/>
      <c r="DX23" s="207"/>
      <c r="DY23" s="207"/>
      <c r="DZ23" s="207"/>
      <c r="EA23" s="207"/>
      <c r="EB23" s="207"/>
      <c r="EC23" s="207"/>
      <c r="ED23" s="207"/>
      <c r="EE23" s="207"/>
      <c r="EF23" s="207"/>
      <c r="EG23" s="207"/>
      <c r="EH23" s="207"/>
      <c r="EI23" s="207"/>
      <c r="EJ23" s="207"/>
      <c r="EK23" s="207"/>
      <c r="EL23" s="207"/>
      <c r="EM23" s="207"/>
      <c r="EN23" s="207"/>
      <c r="EO23" s="207"/>
      <c r="EP23" s="207"/>
      <c r="EQ23" s="207"/>
      <c r="ER23" s="207"/>
      <c r="ES23" s="207"/>
      <c r="ET23" s="207"/>
      <c r="EU23" s="207"/>
      <c r="EV23" s="207"/>
      <c r="EW23" s="207"/>
      <c r="EX23" s="207"/>
      <c r="EY23" s="207"/>
      <c r="EZ23" s="207"/>
      <c r="FA23" s="207"/>
      <c r="FB23" s="207"/>
      <c r="FC23" s="207"/>
      <c r="FD23" s="207"/>
      <c r="FE23" s="207"/>
      <c r="FF23" s="207"/>
      <c r="FG23" s="207"/>
      <c r="FH23" s="207"/>
      <c r="FI23" s="207"/>
      <c r="FJ23" s="207"/>
      <c r="FK23" s="207"/>
      <c r="FL23" s="207"/>
      <c r="FM23" s="207"/>
      <c r="FN23" s="207"/>
      <c r="FO23" s="207"/>
      <c r="FP23" s="207"/>
      <c r="FQ23" s="207"/>
      <c r="FR23" s="207"/>
      <c r="FS23" s="207"/>
      <c r="FT23" s="207"/>
      <c r="FU23" s="207"/>
      <c r="FV23" s="207"/>
      <c r="FW23" s="207"/>
      <c r="FX23" s="207"/>
      <c r="FY23" s="207"/>
      <c r="FZ23" s="207"/>
      <c r="GA23" s="207"/>
      <c r="GB23" s="207"/>
      <c r="GC23" s="207"/>
      <c r="GD23" s="207"/>
      <c r="GE23" s="207"/>
      <c r="GF23" s="207"/>
      <c r="GG23" s="207"/>
      <c r="GH23" s="207"/>
      <c r="GI23" s="207"/>
      <c r="GJ23" s="207"/>
      <c r="GK23" s="207"/>
      <c r="GL23" s="207"/>
      <c r="GM23" s="207"/>
      <c r="GN23" s="207"/>
      <c r="GO23" s="207"/>
      <c r="GP23" s="207"/>
      <c r="GQ23" s="207"/>
      <c r="GR23" s="207"/>
      <c r="GS23" s="207"/>
      <c r="GT23" s="207"/>
      <c r="GU23" s="207"/>
      <c r="GV23" s="207"/>
      <c r="GW23" s="207"/>
      <c r="GX23" s="207"/>
      <c r="GY23" s="207"/>
      <c r="GZ23" s="207"/>
      <c r="HA23" s="207"/>
      <c r="HB23" s="207"/>
      <c r="HC23" s="207"/>
      <c r="HD23" s="207"/>
      <c r="HE23" s="207"/>
      <c r="HF23" s="207"/>
      <c r="HG23" s="207"/>
      <c r="HH23" s="207"/>
      <c r="HI23" s="207"/>
      <c r="HJ23" s="207"/>
      <c r="HK23" s="207"/>
      <c r="HL23" s="207"/>
      <c r="HM23" s="207"/>
      <c r="HN23" s="207"/>
      <c r="HO23" s="207"/>
      <c r="HP23" s="207"/>
      <c r="HQ23" s="207"/>
      <c r="HR23" s="207"/>
      <c r="HS23" s="207"/>
      <c r="HT23" s="207"/>
      <c r="HU23" s="207"/>
      <c r="HV23" s="207"/>
      <c r="HW23" s="207"/>
      <c r="HX23" s="207"/>
      <c r="HY23" s="207"/>
      <c r="HZ23" s="207"/>
      <c r="IA23" s="207"/>
      <c r="IB23" s="207"/>
      <c r="IC23" s="207"/>
      <c r="ID23" s="207"/>
      <c r="IE23" s="207"/>
      <c r="IF23" s="207"/>
      <c r="IG23" s="207"/>
      <c r="IH23" s="207"/>
      <c r="II23" s="207"/>
      <c r="IJ23" s="207"/>
      <c r="IK23" s="207"/>
      <c r="IL23" s="207"/>
      <c r="IM23" s="207"/>
      <c r="IN23" s="207"/>
      <c r="IO23" s="207"/>
      <c r="IP23" s="207"/>
      <c r="IQ23" s="207"/>
      <c r="IR23" s="207"/>
      <c r="IS23" s="207"/>
      <c r="IT23" s="207"/>
      <c r="IU23" s="207"/>
    </row>
    <row r="24" spans="1:255" x14ac:dyDescent="0.2">
      <c r="A24" s="297" t="s">
        <v>404</v>
      </c>
      <c r="B24" s="207" t="s">
        <v>405</v>
      </c>
      <c r="C24" s="207"/>
      <c r="D24" s="207"/>
      <c r="E24" s="207"/>
      <c r="F24" s="207"/>
      <c r="G24" s="207"/>
      <c r="H24" s="355"/>
      <c r="I24" s="355"/>
      <c r="J24" s="355"/>
      <c r="K24" s="355"/>
      <c r="L24" s="353"/>
      <c r="M24" s="207"/>
      <c r="N24" s="207"/>
      <c r="O24" s="207"/>
      <c r="P24" s="207"/>
      <c r="Q24" s="207"/>
      <c r="R24" s="207"/>
      <c r="S24" s="207"/>
      <c r="T24" s="207"/>
      <c r="U24" s="207"/>
      <c r="V24" s="207"/>
      <c r="W24" s="207"/>
      <c r="X24" s="207"/>
      <c r="Y24" s="207"/>
      <c r="Z24" s="207"/>
      <c r="AA24" s="207"/>
      <c r="AB24" s="207"/>
      <c r="AC24" s="207"/>
      <c r="AD24" s="207"/>
      <c r="AE24" s="207"/>
      <c r="AF24" s="207"/>
      <c r="AG24" s="207"/>
      <c r="AH24" s="207"/>
      <c r="AI24" s="207"/>
      <c r="AJ24" s="207"/>
      <c r="AK24" s="207"/>
      <c r="AL24" s="207"/>
      <c r="AM24" s="207"/>
      <c r="AN24" s="207"/>
      <c r="AO24" s="207"/>
      <c r="AP24" s="207"/>
      <c r="AQ24" s="207"/>
      <c r="AR24" s="207"/>
      <c r="AS24" s="207"/>
      <c r="AT24" s="207"/>
      <c r="AU24" s="207"/>
      <c r="AV24" s="207"/>
      <c r="AW24" s="207"/>
      <c r="AX24" s="207"/>
      <c r="AY24" s="207"/>
      <c r="AZ24" s="207"/>
      <c r="BA24" s="207"/>
      <c r="BB24" s="207"/>
      <c r="BC24" s="207"/>
      <c r="BD24" s="207"/>
      <c r="BE24" s="207"/>
      <c r="BF24" s="207"/>
      <c r="BG24" s="207"/>
      <c r="BH24" s="207"/>
      <c r="BI24" s="207"/>
      <c r="BJ24" s="207"/>
      <c r="BK24" s="207"/>
      <c r="BL24" s="207"/>
      <c r="BM24" s="207"/>
      <c r="BN24" s="207"/>
      <c r="BO24" s="207"/>
      <c r="BP24" s="207"/>
      <c r="BQ24" s="207"/>
      <c r="BR24" s="207"/>
      <c r="BS24" s="207"/>
      <c r="BT24" s="207"/>
      <c r="BU24" s="207"/>
      <c r="BV24" s="207"/>
      <c r="BW24" s="207"/>
      <c r="BX24" s="207"/>
      <c r="BY24" s="207"/>
      <c r="BZ24" s="207"/>
      <c r="CA24" s="207"/>
      <c r="CB24" s="207"/>
      <c r="CC24" s="207"/>
      <c r="CD24" s="207"/>
      <c r="CE24" s="207"/>
      <c r="CF24" s="207"/>
      <c r="CG24" s="207"/>
      <c r="CH24" s="207"/>
      <c r="CI24" s="207"/>
      <c r="CJ24" s="207"/>
      <c r="CK24" s="207"/>
      <c r="CL24" s="207"/>
      <c r="CM24" s="207"/>
      <c r="CN24" s="207"/>
      <c r="CO24" s="207"/>
      <c r="CP24" s="207"/>
      <c r="CQ24" s="207"/>
      <c r="CR24" s="207"/>
      <c r="CS24" s="207"/>
      <c r="CT24" s="207"/>
      <c r="CU24" s="207"/>
      <c r="CV24" s="207"/>
      <c r="CW24" s="207"/>
      <c r="CX24" s="207"/>
      <c r="CY24" s="207"/>
      <c r="CZ24" s="207"/>
      <c r="DA24" s="207"/>
      <c r="DB24" s="207"/>
      <c r="DC24" s="207"/>
      <c r="DD24" s="207"/>
      <c r="DE24" s="207"/>
      <c r="DF24" s="207"/>
      <c r="DG24" s="207"/>
      <c r="DH24" s="207"/>
      <c r="DI24" s="207"/>
      <c r="DJ24" s="207"/>
      <c r="DK24" s="207"/>
      <c r="DL24" s="207"/>
      <c r="DM24" s="207"/>
      <c r="DN24" s="207"/>
      <c r="DO24" s="207"/>
      <c r="DP24" s="207"/>
      <c r="DQ24" s="207"/>
      <c r="DR24" s="207"/>
      <c r="DS24" s="207"/>
      <c r="DT24" s="207"/>
      <c r="DU24" s="207"/>
      <c r="DV24" s="207"/>
      <c r="DW24" s="207"/>
      <c r="DX24" s="207"/>
      <c r="DY24" s="207"/>
      <c r="DZ24" s="207"/>
      <c r="EA24" s="207"/>
      <c r="EB24" s="207"/>
      <c r="EC24" s="207"/>
      <c r="ED24" s="207"/>
      <c r="EE24" s="207"/>
      <c r="EF24" s="207"/>
      <c r="EG24" s="207"/>
      <c r="EH24" s="207"/>
      <c r="EI24" s="207"/>
      <c r="EJ24" s="207"/>
      <c r="EK24" s="207"/>
      <c r="EL24" s="207"/>
      <c r="EM24" s="207"/>
      <c r="EN24" s="207"/>
      <c r="EO24" s="207"/>
      <c r="EP24" s="207"/>
      <c r="EQ24" s="207"/>
      <c r="ER24" s="207"/>
      <c r="ES24" s="207"/>
      <c r="ET24" s="207"/>
      <c r="EU24" s="207"/>
      <c r="EV24" s="207"/>
      <c r="EW24" s="207"/>
      <c r="EX24" s="207"/>
      <c r="EY24" s="207"/>
      <c r="EZ24" s="207"/>
      <c r="FA24" s="207"/>
      <c r="FB24" s="207"/>
      <c r="FC24" s="207"/>
      <c r="FD24" s="207"/>
      <c r="FE24" s="207"/>
      <c r="FF24" s="207"/>
      <c r="FG24" s="207"/>
      <c r="FH24" s="207"/>
      <c r="FI24" s="207"/>
      <c r="FJ24" s="207"/>
      <c r="FK24" s="207"/>
      <c r="FL24" s="207"/>
      <c r="FM24" s="207"/>
      <c r="FN24" s="207"/>
      <c r="FO24" s="207"/>
      <c r="FP24" s="207"/>
      <c r="FQ24" s="207"/>
      <c r="FR24" s="207"/>
      <c r="FS24" s="207"/>
      <c r="FT24" s="207"/>
      <c r="FU24" s="207"/>
      <c r="FV24" s="207"/>
      <c r="FW24" s="207"/>
      <c r="FX24" s="207"/>
      <c r="FY24" s="207"/>
      <c r="FZ24" s="207"/>
      <c r="GA24" s="207"/>
      <c r="GB24" s="207"/>
      <c r="GC24" s="207"/>
      <c r="GD24" s="207"/>
      <c r="GE24" s="207"/>
      <c r="GF24" s="207"/>
      <c r="GG24" s="207"/>
      <c r="GH24" s="207"/>
      <c r="GI24" s="207"/>
      <c r="GJ24" s="207"/>
      <c r="GK24" s="207"/>
      <c r="GL24" s="207"/>
      <c r="GM24" s="207"/>
      <c r="GN24" s="207"/>
      <c r="GO24" s="207"/>
      <c r="GP24" s="207"/>
      <c r="GQ24" s="207"/>
      <c r="GR24" s="207"/>
      <c r="GS24" s="207"/>
      <c r="GT24" s="207"/>
      <c r="GU24" s="207"/>
      <c r="GV24" s="207"/>
      <c r="GW24" s="207"/>
      <c r="GX24" s="207"/>
      <c r="GY24" s="207"/>
      <c r="GZ24" s="207"/>
      <c r="HA24" s="207"/>
      <c r="HB24" s="207"/>
      <c r="HC24" s="207"/>
      <c r="HD24" s="207"/>
      <c r="HE24" s="207"/>
      <c r="HF24" s="207"/>
      <c r="HG24" s="207"/>
      <c r="HH24" s="207"/>
      <c r="HI24" s="207"/>
      <c r="HJ24" s="207"/>
      <c r="HK24" s="207"/>
      <c r="HL24" s="207"/>
      <c r="HM24" s="207"/>
      <c r="HN24" s="207"/>
      <c r="HO24" s="207"/>
      <c r="HP24" s="207"/>
      <c r="HQ24" s="207"/>
      <c r="HR24" s="207"/>
      <c r="HS24" s="207"/>
      <c r="HT24" s="207"/>
      <c r="HU24" s="207"/>
      <c r="HV24" s="207"/>
      <c r="HW24" s="207"/>
      <c r="HX24" s="207"/>
      <c r="HY24" s="207"/>
      <c r="HZ24" s="207"/>
      <c r="IA24" s="207"/>
      <c r="IB24" s="207"/>
      <c r="IC24" s="207"/>
      <c r="ID24" s="207"/>
      <c r="IE24" s="207"/>
      <c r="IF24" s="207"/>
      <c r="IG24" s="207"/>
      <c r="IH24" s="207"/>
      <c r="II24" s="207"/>
      <c r="IJ24" s="207"/>
      <c r="IK24" s="207"/>
      <c r="IL24" s="207"/>
      <c r="IM24" s="207"/>
      <c r="IN24" s="207"/>
      <c r="IO24" s="207"/>
      <c r="IP24" s="207"/>
      <c r="IQ24" s="207"/>
      <c r="IR24" s="207"/>
      <c r="IS24" s="207"/>
      <c r="IT24" s="207"/>
      <c r="IU24" s="207"/>
    </row>
    <row r="25" spans="1:255" x14ac:dyDescent="0.2">
      <c r="A25" s="207"/>
      <c r="B25" s="207"/>
      <c r="C25" s="207"/>
      <c r="D25" s="207"/>
      <c r="E25" s="207"/>
      <c r="F25" s="207"/>
      <c r="G25" s="207"/>
      <c r="H25" s="355"/>
      <c r="I25" s="355"/>
      <c r="J25" s="355"/>
      <c r="K25" s="355"/>
      <c r="L25" s="355"/>
      <c r="M25" s="207"/>
      <c r="N25" s="207"/>
      <c r="O25" s="207"/>
      <c r="P25" s="207"/>
      <c r="Q25" s="207"/>
      <c r="R25" s="207"/>
      <c r="S25" s="207"/>
      <c r="T25" s="207"/>
      <c r="U25" s="207"/>
      <c r="V25" s="207"/>
      <c r="W25" s="207"/>
      <c r="X25" s="207"/>
      <c r="Y25" s="207"/>
      <c r="Z25" s="207"/>
      <c r="AA25" s="207"/>
      <c r="AB25" s="207"/>
      <c r="AC25" s="207"/>
      <c r="AD25" s="207"/>
      <c r="AE25" s="207"/>
      <c r="AF25" s="207"/>
      <c r="AG25" s="207"/>
      <c r="AH25" s="207"/>
      <c r="AI25" s="207"/>
      <c r="AJ25" s="207"/>
      <c r="AK25" s="207"/>
      <c r="AL25" s="207"/>
      <c r="AM25" s="207"/>
      <c r="AN25" s="207"/>
      <c r="AO25" s="207"/>
      <c r="AP25" s="207"/>
      <c r="AQ25" s="207"/>
      <c r="AR25" s="207"/>
      <c r="AS25" s="207"/>
      <c r="AT25" s="207"/>
      <c r="AU25" s="207"/>
      <c r="AV25" s="207"/>
      <c r="AW25" s="207"/>
      <c r="AX25" s="207"/>
      <c r="AY25" s="207"/>
      <c r="AZ25" s="207"/>
      <c r="BA25" s="207"/>
      <c r="BB25" s="207"/>
      <c r="BC25" s="207"/>
      <c r="BD25" s="207"/>
      <c r="BE25" s="207"/>
      <c r="BF25" s="207"/>
      <c r="BG25" s="207"/>
      <c r="BH25" s="207"/>
      <c r="BI25" s="207"/>
      <c r="BJ25" s="207"/>
      <c r="BK25" s="207"/>
      <c r="BL25" s="207"/>
      <c r="BM25" s="207"/>
      <c r="BN25" s="207"/>
      <c r="BO25" s="207"/>
      <c r="BP25" s="207"/>
      <c r="BQ25" s="207"/>
      <c r="BR25" s="207"/>
      <c r="BS25" s="207"/>
      <c r="BT25" s="207"/>
      <c r="BU25" s="207"/>
      <c r="BV25" s="207"/>
      <c r="BW25" s="207"/>
      <c r="BX25" s="207"/>
      <c r="BY25" s="207"/>
      <c r="BZ25" s="207"/>
      <c r="CA25" s="207"/>
      <c r="CB25" s="207"/>
      <c r="CC25" s="207"/>
      <c r="CD25" s="207"/>
      <c r="CE25" s="207"/>
      <c r="CF25" s="207"/>
      <c r="CG25" s="207"/>
      <c r="CH25" s="207"/>
      <c r="CI25" s="207"/>
      <c r="CJ25" s="207"/>
      <c r="CK25" s="207"/>
      <c r="CL25" s="207"/>
      <c r="CM25" s="207"/>
      <c r="CN25" s="207"/>
      <c r="CO25" s="207"/>
      <c r="CP25" s="207"/>
      <c r="CQ25" s="207"/>
      <c r="CR25" s="207"/>
      <c r="CS25" s="207"/>
      <c r="CT25" s="207"/>
      <c r="CU25" s="207"/>
      <c r="CV25" s="207"/>
      <c r="CW25" s="207"/>
      <c r="CX25" s="207"/>
      <c r="CY25" s="207"/>
      <c r="CZ25" s="207"/>
      <c r="DA25" s="207"/>
      <c r="DB25" s="207"/>
      <c r="DC25" s="207"/>
      <c r="DD25" s="207"/>
      <c r="DE25" s="207"/>
      <c r="DF25" s="207"/>
      <c r="DG25" s="207"/>
      <c r="DH25" s="207"/>
      <c r="DI25" s="207"/>
      <c r="DJ25" s="207"/>
      <c r="DK25" s="207"/>
      <c r="DL25" s="207"/>
      <c r="DM25" s="207"/>
      <c r="DN25" s="207"/>
      <c r="DO25" s="207"/>
      <c r="DP25" s="207"/>
      <c r="DQ25" s="207"/>
      <c r="DR25" s="207"/>
      <c r="DS25" s="207"/>
      <c r="DT25" s="207"/>
      <c r="DU25" s="207"/>
      <c r="DV25" s="207"/>
      <c r="DW25" s="207"/>
      <c r="DX25" s="207"/>
      <c r="DY25" s="207"/>
      <c r="DZ25" s="207"/>
      <c r="EA25" s="207"/>
      <c r="EB25" s="207"/>
      <c r="EC25" s="207"/>
      <c r="ED25" s="207"/>
      <c r="EE25" s="207"/>
      <c r="EF25" s="207"/>
      <c r="EG25" s="207"/>
      <c r="EH25" s="207"/>
      <c r="EI25" s="207"/>
      <c r="EJ25" s="207"/>
      <c r="EK25" s="207"/>
      <c r="EL25" s="207"/>
      <c r="EM25" s="207"/>
      <c r="EN25" s="207"/>
      <c r="EO25" s="207"/>
      <c r="EP25" s="207"/>
      <c r="EQ25" s="207"/>
      <c r="ER25" s="207"/>
      <c r="ES25" s="207"/>
      <c r="ET25" s="207"/>
      <c r="EU25" s="207"/>
      <c r="EV25" s="207"/>
      <c r="EW25" s="207"/>
      <c r="EX25" s="207"/>
      <c r="EY25" s="207"/>
      <c r="EZ25" s="207"/>
      <c r="FA25" s="207"/>
      <c r="FB25" s="207"/>
      <c r="FC25" s="207"/>
      <c r="FD25" s="207"/>
      <c r="FE25" s="207"/>
      <c r="FF25" s="207"/>
      <c r="FG25" s="207"/>
      <c r="FH25" s="207"/>
      <c r="FI25" s="207"/>
      <c r="FJ25" s="207"/>
      <c r="FK25" s="207"/>
      <c r="FL25" s="207"/>
      <c r="FM25" s="207"/>
      <c r="FN25" s="207"/>
      <c r="FO25" s="207"/>
      <c r="FP25" s="207"/>
      <c r="FQ25" s="207"/>
      <c r="FR25" s="207"/>
      <c r="FS25" s="207"/>
      <c r="FT25" s="207"/>
      <c r="FU25" s="207"/>
      <c r="FV25" s="207"/>
      <c r="FW25" s="207"/>
      <c r="FX25" s="207"/>
      <c r="FY25" s="207"/>
      <c r="FZ25" s="207"/>
      <c r="GA25" s="207"/>
      <c r="GB25" s="207"/>
      <c r="GC25" s="207"/>
      <c r="GD25" s="207"/>
      <c r="GE25" s="207"/>
      <c r="GF25" s="207"/>
      <c r="GG25" s="207"/>
      <c r="GH25" s="207"/>
      <c r="GI25" s="207"/>
      <c r="GJ25" s="207"/>
      <c r="GK25" s="207"/>
      <c r="GL25" s="207"/>
      <c r="GM25" s="207"/>
      <c r="GN25" s="207"/>
      <c r="GO25" s="207"/>
      <c r="GP25" s="207"/>
      <c r="GQ25" s="207"/>
      <c r="GR25" s="207"/>
      <c r="GS25" s="207"/>
      <c r="GT25" s="207"/>
      <c r="GU25" s="207"/>
      <c r="GV25" s="207"/>
      <c r="GW25" s="207"/>
      <c r="GX25" s="207"/>
      <c r="GY25" s="207"/>
      <c r="GZ25" s="207"/>
      <c r="HA25" s="207"/>
      <c r="HB25" s="207"/>
      <c r="HC25" s="207"/>
      <c r="HD25" s="207"/>
      <c r="HE25" s="207"/>
      <c r="HF25" s="207"/>
      <c r="HG25" s="207"/>
      <c r="HH25" s="207"/>
      <c r="HI25" s="207"/>
      <c r="HJ25" s="207"/>
      <c r="HK25" s="207"/>
      <c r="HL25" s="207"/>
      <c r="HM25" s="207"/>
      <c r="HN25" s="207"/>
      <c r="HO25" s="207"/>
      <c r="HP25" s="207"/>
      <c r="HQ25" s="207"/>
      <c r="HR25" s="207"/>
      <c r="HS25" s="207"/>
      <c r="HT25" s="207"/>
      <c r="HU25" s="207"/>
      <c r="HV25" s="207"/>
      <c r="HW25" s="207"/>
      <c r="HX25" s="207"/>
      <c r="HY25" s="207"/>
      <c r="HZ25" s="207"/>
      <c r="IA25" s="207"/>
      <c r="IB25" s="207"/>
      <c r="IC25" s="207"/>
      <c r="ID25" s="207"/>
      <c r="IE25" s="207"/>
      <c r="IF25" s="207"/>
      <c r="IG25" s="207"/>
      <c r="IH25" s="207"/>
      <c r="II25" s="207"/>
      <c r="IJ25" s="207"/>
      <c r="IK25" s="207"/>
      <c r="IL25" s="207"/>
      <c r="IM25" s="207"/>
      <c r="IN25" s="207"/>
      <c r="IO25" s="207"/>
      <c r="IP25" s="207"/>
      <c r="IQ25" s="207"/>
      <c r="IR25" s="207"/>
      <c r="IS25" s="207"/>
      <c r="IT25" s="207"/>
      <c r="IU25" s="207"/>
    </row>
    <row r="26" spans="1:255" x14ac:dyDescent="0.2">
      <c r="A26" s="297" t="s">
        <v>406</v>
      </c>
      <c r="B26" s="207" t="s">
        <v>407</v>
      </c>
      <c r="C26" s="207"/>
      <c r="D26" s="207"/>
      <c r="E26" s="207"/>
      <c r="F26" s="207"/>
      <c r="G26" s="207"/>
      <c r="H26" s="355"/>
      <c r="I26" s="355"/>
      <c r="J26" s="355"/>
      <c r="K26" s="355"/>
      <c r="L26" s="353"/>
      <c r="M26" s="207"/>
      <c r="N26" s="207"/>
      <c r="O26" s="207"/>
      <c r="P26" s="207"/>
      <c r="Q26" s="207"/>
      <c r="R26" s="207"/>
      <c r="S26" s="207"/>
      <c r="T26" s="207"/>
      <c r="U26" s="207"/>
      <c r="V26" s="207"/>
      <c r="W26" s="207"/>
      <c r="X26" s="207"/>
      <c r="Y26" s="207"/>
      <c r="Z26" s="207"/>
      <c r="AA26" s="207"/>
      <c r="AB26" s="207"/>
      <c r="AC26" s="207"/>
      <c r="AD26" s="207"/>
      <c r="AE26" s="207"/>
      <c r="AF26" s="207"/>
      <c r="AG26" s="207"/>
      <c r="AH26" s="207"/>
      <c r="AI26" s="207"/>
      <c r="AJ26" s="207"/>
      <c r="AK26" s="207"/>
      <c r="AL26" s="207"/>
      <c r="AM26" s="207"/>
      <c r="AN26" s="207"/>
      <c r="AO26" s="207"/>
      <c r="AP26" s="207"/>
      <c r="AQ26" s="207"/>
      <c r="AR26" s="207"/>
      <c r="AS26" s="207"/>
      <c r="AT26" s="207"/>
      <c r="AU26" s="207"/>
      <c r="AV26" s="207"/>
      <c r="AW26" s="207"/>
      <c r="AX26" s="207"/>
      <c r="AY26" s="207"/>
      <c r="AZ26" s="207"/>
      <c r="BA26" s="207"/>
      <c r="BB26" s="207"/>
      <c r="BC26" s="207"/>
      <c r="BD26" s="207"/>
      <c r="BE26" s="207"/>
      <c r="BF26" s="207"/>
      <c r="BG26" s="207"/>
      <c r="BH26" s="207"/>
      <c r="BI26" s="207"/>
      <c r="BJ26" s="207"/>
      <c r="BK26" s="207"/>
      <c r="BL26" s="207"/>
      <c r="BM26" s="207"/>
      <c r="BN26" s="207"/>
      <c r="BO26" s="207"/>
      <c r="BP26" s="207"/>
      <c r="BQ26" s="207"/>
      <c r="BR26" s="207"/>
      <c r="BS26" s="207"/>
      <c r="BT26" s="207"/>
      <c r="BU26" s="207"/>
      <c r="BV26" s="207"/>
      <c r="BW26" s="207"/>
      <c r="BX26" s="207"/>
      <c r="BY26" s="207"/>
      <c r="BZ26" s="207"/>
      <c r="CA26" s="207"/>
      <c r="CB26" s="207"/>
      <c r="CC26" s="207"/>
      <c r="CD26" s="207"/>
      <c r="CE26" s="207"/>
      <c r="CF26" s="207"/>
      <c r="CG26" s="207"/>
      <c r="CH26" s="207"/>
      <c r="CI26" s="207"/>
      <c r="CJ26" s="207"/>
      <c r="CK26" s="207"/>
      <c r="CL26" s="207"/>
      <c r="CM26" s="207"/>
      <c r="CN26" s="207"/>
      <c r="CO26" s="207"/>
      <c r="CP26" s="207"/>
      <c r="CQ26" s="207"/>
      <c r="CR26" s="207"/>
      <c r="CS26" s="207"/>
      <c r="CT26" s="207"/>
      <c r="CU26" s="207"/>
      <c r="CV26" s="207"/>
      <c r="CW26" s="207"/>
      <c r="CX26" s="207"/>
      <c r="CY26" s="207"/>
      <c r="CZ26" s="207"/>
      <c r="DA26" s="207"/>
      <c r="DB26" s="207"/>
      <c r="DC26" s="207"/>
      <c r="DD26" s="207"/>
      <c r="DE26" s="207"/>
      <c r="DF26" s="207"/>
      <c r="DG26" s="207"/>
      <c r="DH26" s="207"/>
      <c r="DI26" s="207"/>
      <c r="DJ26" s="207"/>
      <c r="DK26" s="207"/>
      <c r="DL26" s="207"/>
      <c r="DM26" s="207"/>
      <c r="DN26" s="207"/>
      <c r="DO26" s="207"/>
      <c r="DP26" s="207"/>
      <c r="DQ26" s="207"/>
      <c r="DR26" s="207"/>
      <c r="DS26" s="207"/>
      <c r="DT26" s="207"/>
      <c r="DU26" s="207"/>
      <c r="DV26" s="207"/>
      <c r="DW26" s="207"/>
      <c r="DX26" s="207"/>
      <c r="DY26" s="207"/>
      <c r="DZ26" s="207"/>
      <c r="EA26" s="207"/>
      <c r="EB26" s="207"/>
      <c r="EC26" s="207"/>
      <c r="ED26" s="207"/>
      <c r="EE26" s="207"/>
      <c r="EF26" s="207"/>
      <c r="EG26" s="207"/>
      <c r="EH26" s="207"/>
      <c r="EI26" s="207"/>
      <c r="EJ26" s="207"/>
      <c r="EK26" s="207"/>
      <c r="EL26" s="207"/>
      <c r="EM26" s="207"/>
      <c r="EN26" s="207"/>
      <c r="EO26" s="207"/>
      <c r="EP26" s="207"/>
      <c r="EQ26" s="207"/>
      <c r="ER26" s="207"/>
      <c r="ES26" s="207"/>
      <c r="ET26" s="207"/>
      <c r="EU26" s="207"/>
      <c r="EV26" s="207"/>
      <c r="EW26" s="207"/>
      <c r="EX26" s="207"/>
      <c r="EY26" s="207"/>
      <c r="EZ26" s="207"/>
      <c r="FA26" s="207"/>
      <c r="FB26" s="207"/>
      <c r="FC26" s="207"/>
      <c r="FD26" s="207"/>
      <c r="FE26" s="207"/>
      <c r="FF26" s="207"/>
      <c r="FG26" s="207"/>
      <c r="FH26" s="207"/>
      <c r="FI26" s="207"/>
      <c r="FJ26" s="207"/>
      <c r="FK26" s="207"/>
      <c r="FL26" s="207"/>
      <c r="FM26" s="207"/>
      <c r="FN26" s="207"/>
      <c r="FO26" s="207"/>
      <c r="FP26" s="207"/>
      <c r="FQ26" s="207"/>
      <c r="FR26" s="207"/>
      <c r="FS26" s="207"/>
      <c r="FT26" s="207"/>
      <c r="FU26" s="207"/>
      <c r="FV26" s="207"/>
      <c r="FW26" s="207"/>
      <c r="FX26" s="207"/>
      <c r="FY26" s="207"/>
      <c r="FZ26" s="207"/>
      <c r="GA26" s="207"/>
      <c r="GB26" s="207"/>
      <c r="GC26" s="207"/>
      <c r="GD26" s="207"/>
      <c r="GE26" s="207"/>
      <c r="GF26" s="207"/>
      <c r="GG26" s="207"/>
      <c r="GH26" s="207"/>
      <c r="GI26" s="207"/>
      <c r="GJ26" s="207"/>
      <c r="GK26" s="207"/>
      <c r="GL26" s="207"/>
      <c r="GM26" s="207"/>
      <c r="GN26" s="207"/>
      <c r="GO26" s="207"/>
      <c r="GP26" s="207"/>
      <c r="GQ26" s="207"/>
      <c r="GR26" s="207"/>
      <c r="GS26" s="207"/>
      <c r="GT26" s="207"/>
      <c r="GU26" s="207"/>
      <c r="GV26" s="207"/>
      <c r="GW26" s="207"/>
      <c r="GX26" s="207"/>
      <c r="GY26" s="207"/>
      <c r="GZ26" s="207"/>
      <c r="HA26" s="207"/>
      <c r="HB26" s="207"/>
      <c r="HC26" s="207"/>
      <c r="HD26" s="207"/>
      <c r="HE26" s="207"/>
      <c r="HF26" s="207"/>
      <c r="HG26" s="207"/>
      <c r="HH26" s="207"/>
      <c r="HI26" s="207"/>
      <c r="HJ26" s="207"/>
      <c r="HK26" s="207"/>
      <c r="HL26" s="207"/>
      <c r="HM26" s="207"/>
      <c r="HN26" s="207"/>
      <c r="HO26" s="207"/>
      <c r="HP26" s="207"/>
      <c r="HQ26" s="207"/>
      <c r="HR26" s="207"/>
      <c r="HS26" s="207"/>
      <c r="HT26" s="207"/>
      <c r="HU26" s="207"/>
      <c r="HV26" s="207"/>
      <c r="HW26" s="207"/>
      <c r="HX26" s="207"/>
      <c r="HY26" s="207"/>
      <c r="HZ26" s="207"/>
      <c r="IA26" s="207"/>
      <c r="IB26" s="207"/>
      <c r="IC26" s="207"/>
      <c r="ID26" s="207"/>
      <c r="IE26" s="207"/>
      <c r="IF26" s="207"/>
      <c r="IG26" s="207"/>
      <c r="IH26" s="207"/>
      <c r="II26" s="207"/>
      <c r="IJ26" s="207"/>
      <c r="IK26" s="207"/>
      <c r="IL26" s="207"/>
      <c r="IM26" s="207"/>
      <c r="IN26" s="207"/>
      <c r="IO26" s="207"/>
      <c r="IP26" s="207"/>
      <c r="IQ26" s="207"/>
      <c r="IR26" s="207"/>
      <c r="IS26" s="207"/>
      <c r="IT26" s="207"/>
      <c r="IU26" s="207"/>
    </row>
    <row r="27" spans="1:255" x14ac:dyDescent="0.2">
      <c r="A27" s="225"/>
      <c r="B27" s="207"/>
      <c r="C27" s="207"/>
      <c r="D27" s="207"/>
      <c r="E27" s="207"/>
      <c r="F27" s="207"/>
      <c r="G27" s="207"/>
      <c r="H27" s="207"/>
      <c r="I27" s="207"/>
      <c r="J27" s="207"/>
      <c r="K27" s="207"/>
      <c r="L27" s="207"/>
      <c r="M27" s="207"/>
      <c r="N27" s="207"/>
      <c r="O27" s="207"/>
      <c r="P27" s="207"/>
      <c r="Q27" s="207"/>
      <c r="R27" s="207"/>
      <c r="S27" s="207"/>
      <c r="T27" s="207"/>
      <c r="U27" s="207"/>
      <c r="V27" s="207"/>
      <c r="W27" s="207"/>
      <c r="X27" s="207"/>
      <c r="Y27" s="207"/>
      <c r="Z27" s="207"/>
      <c r="AA27" s="207"/>
      <c r="AB27" s="207"/>
      <c r="AC27" s="207"/>
      <c r="AD27" s="207"/>
      <c r="AE27" s="207"/>
      <c r="AF27" s="207"/>
      <c r="AG27" s="207"/>
      <c r="AH27" s="207"/>
      <c r="AI27" s="207"/>
      <c r="AJ27" s="207"/>
      <c r="AK27" s="207"/>
      <c r="AL27" s="207"/>
      <c r="AM27" s="207"/>
      <c r="AN27" s="207"/>
      <c r="AO27" s="207"/>
      <c r="AP27" s="207"/>
      <c r="AQ27" s="207"/>
      <c r="AR27" s="207"/>
      <c r="AS27" s="207"/>
      <c r="AT27" s="207"/>
      <c r="AU27" s="207"/>
      <c r="AV27" s="207"/>
      <c r="AW27" s="207"/>
      <c r="AX27" s="207"/>
      <c r="AY27" s="207"/>
      <c r="AZ27" s="207"/>
      <c r="BA27" s="207"/>
      <c r="BB27" s="207"/>
      <c r="BC27" s="207"/>
      <c r="BD27" s="207"/>
      <c r="BE27" s="207"/>
      <c r="BF27" s="207"/>
      <c r="BG27" s="207"/>
      <c r="BH27" s="207"/>
      <c r="BI27" s="207"/>
      <c r="BJ27" s="207"/>
      <c r="BK27" s="207"/>
      <c r="BL27" s="207"/>
      <c r="BM27" s="207"/>
      <c r="BN27" s="207"/>
      <c r="BO27" s="207"/>
      <c r="BP27" s="207"/>
      <c r="BQ27" s="207"/>
      <c r="BR27" s="207"/>
      <c r="BS27" s="207"/>
      <c r="BT27" s="207"/>
      <c r="BU27" s="207"/>
      <c r="BV27" s="207"/>
      <c r="BW27" s="207"/>
      <c r="BX27" s="207"/>
      <c r="BY27" s="207"/>
      <c r="BZ27" s="207"/>
      <c r="CA27" s="207"/>
      <c r="CB27" s="207"/>
      <c r="CC27" s="207"/>
      <c r="CD27" s="207"/>
      <c r="CE27" s="207"/>
      <c r="CF27" s="207"/>
      <c r="CG27" s="207"/>
      <c r="CH27" s="207"/>
      <c r="CI27" s="207"/>
      <c r="CJ27" s="207"/>
      <c r="CK27" s="207"/>
      <c r="CL27" s="207"/>
      <c r="CM27" s="207"/>
      <c r="CN27" s="207"/>
      <c r="CO27" s="207"/>
      <c r="CP27" s="207"/>
      <c r="CQ27" s="207"/>
      <c r="CR27" s="207"/>
      <c r="CS27" s="207"/>
      <c r="CT27" s="207"/>
      <c r="CU27" s="207"/>
      <c r="CV27" s="207"/>
      <c r="CW27" s="207"/>
      <c r="CX27" s="207"/>
      <c r="CY27" s="207"/>
      <c r="CZ27" s="207"/>
      <c r="DA27" s="207"/>
      <c r="DB27" s="207"/>
      <c r="DC27" s="207"/>
      <c r="DD27" s="207"/>
      <c r="DE27" s="207"/>
      <c r="DF27" s="207"/>
      <c r="DG27" s="207"/>
      <c r="DH27" s="207"/>
      <c r="DI27" s="207"/>
      <c r="DJ27" s="207"/>
      <c r="DK27" s="207"/>
      <c r="DL27" s="207"/>
      <c r="DM27" s="207"/>
      <c r="DN27" s="207"/>
      <c r="DO27" s="207"/>
      <c r="DP27" s="207"/>
      <c r="DQ27" s="207"/>
      <c r="DR27" s="207"/>
      <c r="DS27" s="207"/>
      <c r="DT27" s="207"/>
      <c r="DU27" s="207"/>
      <c r="DV27" s="207"/>
      <c r="DW27" s="207"/>
      <c r="DX27" s="207"/>
      <c r="DY27" s="207"/>
      <c r="DZ27" s="207"/>
      <c r="EA27" s="207"/>
      <c r="EB27" s="207"/>
      <c r="EC27" s="207"/>
      <c r="ED27" s="207"/>
      <c r="EE27" s="207"/>
      <c r="EF27" s="207"/>
      <c r="EG27" s="207"/>
      <c r="EH27" s="207"/>
      <c r="EI27" s="207"/>
      <c r="EJ27" s="207"/>
      <c r="EK27" s="207"/>
      <c r="EL27" s="207"/>
      <c r="EM27" s="207"/>
      <c r="EN27" s="207"/>
      <c r="EO27" s="207"/>
      <c r="EP27" s="207"/>
      <c r="EQ27" s="207"/>
      <c r="ER27" s="207"/>
      <c r="ES27" s="207"/>
      <c r="ET27" s="207"/>
      <c r="EU27" s="207"/>
      <c r="EV27" s="207"/>
      <c r="EW27" s="207"/>
      <c r="EX27" s="207"/>
      <c r="EY27" s="207"/>
      <c r="EZ27" s="207"/>
      <c r="FA27" s="207"/>
      <c r="FB27" s="207"/>
      <c r="FC27" s="207"/>
      <c r="FD27" s="207"/>
      <c r="FE27" s="207"/>
      <c r="FF27" s="207"/>
      <c r="FG27" s="207"/>
      <c r="FH27" s="207"/>
      <c r="FI27" s="207"/>
      <c r="FJ27" s="207"/>
      <c r="FK27" s="207"/>
      <c r="FL27" s="207"/>
      <c r="FM27" s="207"/>
      <c r="FN27" s="207"/>
      <c r="FO27" s="207"/>
      <c r="FP27" s="207"/>
      <c r="FQ27" s="207"/>
      <c r="FR27" s="207"/>
      <c r="FS27" s="207"/>
      <c r="FT27" s="207"/>
      <c r="FU27" s="207"/>
      <c r="FV27" s="207"/>
      <c r="FW27" s="207"/>
      <c r="FX27" s="207"/>
      <c r="FY27" s="207"/>
      <c r="FZ27" s="207"/>
      <c r="GA27" s="207"/>
      <c r="GB27" s="207"/>
      <c r="GC27" s="207"/>
      <c r="GD27" s="207"/>
      <c r="GE27" s="207"/>
      <c r="GF27" s="207"/>
      <c r="GG27" s="207"/>
      <c r="GH27" s="207"/>
      <c r="GI27" s="207"/>
      <c r="GJ27" s="207"/>
      <c r="GK27" s="207"/>
      <c r="GL27" s="207"/>
      <c r="GM27" s="207"/>
      <c r="GN27" s="207"/>
      <c r="GO27" s="207"/>
      <c r="GP27" s="207"/>
      <c r="GQ27" s="207"/>
      <c r="GR27" s="207"/>
      <c r="GS27" s="207"/>
      <c r="GT27" s="207"/>
      <c r="GU27" s="207"/>
      <c r="GV27" s="207"/>
      <c r="GW27" s="207"/>
      <c r="GX27" s="207"/>
      <c r="GY27" s="207"/>
      <c r="GZ27" s="207"/>
      <c r="HA27" s="207"/>
      <c r="HB27" s="207"/>
      <c r="HC27" s="207"/>
      <c r="HD27" s="207"/>
      <c r="HE27" s="207"/>
      <c r="HF27" s="207"/>
      <c r="HG27" s="207"/>
      <c r="HH27" s="207"/>
      <c r="HI27" s="207"/>
      <c r="HJ27" s="207"/>
      <c r="HK27" s="207"/>
      <c r="HL27" s="207"/>
      <c r="HM27" s="207"/>
      <c r="HN27" s="207"/>
      <c r="HO27" s="207"/>
      <c r="HP27" s="207"/>
      <c r="HQ27" s="207"/>
      <c r="HR27" s="207"/>
      <c r="HS27" s="207"/>
      <c r="HT27" s="207"/>
      <c r="HU27" s="207"/>
      <c r="HV27" s="207"/>
      <c r="HW27" s="207"/>
      <c r="HX27" s="207"/>
      <c r="HY27" s="207"/>
      <c r="HZ27" s="207"/>
      <c r="IA27" s="207"/>
      <c r="IB27" s="207"/>
      <c r="IC27" s="207"/>
      <c r="ID27" s="207"/>
      <c r="IE27" s="207"/>
      <c r="IF27" s="207"/>
      <c r="IG27" s="207"/>
      <c r="IH27" s="207"/>
      <c r="II27" s="207"/>
      <c r="IJ27" s="207"/>
      <c r="IK27" s="207"/>
      <c r="IL27" s="207"/>
      <c r="IM27" s="207"/>
      <c r="IN27" s="207"/>
      <c r="IO27" s="207"/>
      <c r="IP27" s="207"/>
      <c r="IQ27" s="207"/>
      <c r="IR27" s="207"/>
      <c r="IS27" s="207"/>
      <c r="IT27" s="207"/>
      <c r="IU27" s="207"/>
    </row>
    <row r="28" spans="1:255" x14ac:dyDescent="0.2">
      <c r="A28" s="225"/>
      <c r="B28" s="207"/>
      <c r="C28" s="207"/>
      <c r="D28" s="207"/>
      <c r="E28" s="207"/>
      <c r="F28" s="207"/>
      <c r="G28" s="207"/>
      <c r="H28" s="207"/>
      <c r="I28" s="207"/>
      <c r="J28" s="207"/>
      <c r="K28" s="207"/>
      <c r="L28" s="207"/>
      <c r="M28" s="207"/>
      <c r="N28" s="207"/>
      <c r="O28" s="207"/>
      <c r="P28" s="207"/>
      <c r="Q28" s="207"/>
      <c r="R28" s="207"/>
      <c r="S28" s="207"/>
      <c r="T28" s="207"/>
      <c r="U28" s="207"/>
      <c r="V28" s="207"/>
      <c r="W28" s="207"/>
      <c r="X28" s="207"/>
      <c r="Y28" s="207"/>
      <c r="Z28" s="207"/>
      <c r="AA28" s="207"/>
      <c r="AB28" s="207"/>
      <c r="AC28" s="207"/>
      <c r="AD28" s="207"/>
      <c r="AE28" s="207"/>
      <c r="AF28" s="207"/>
      <c r="AG28" s="207"/>
      <c r="AH28" s="207"/>
      <c r="AI28" s="207"/>
      <c r="AJ28" s="207"/>
      <c r="AK28" s="207"/>
      <c r="AL28" s="207"/>
      <c r="AM28" s="207"/>
      <c r="AN28" s="207"/>
      <c r="AO28" s="207"/>
      <c r="AP28" s="207"/>
      <c r="AQ28" s="207"/>
      <c r="AR28" s="207"/>
      <c r="AS28" s="207"/>
      <c r="AT28" s="207"/>
      <c r="AU28" s="207"/>
      <c r="AV28" s="207"/>
      <c r="AW28" s="207"/>
      <c r="AX28" s="207"/>
      <c r="AY28" s="207"/>
      <c r="AZ28" s="207"/>
      <c r="BA28" s="207"/>
      <c r="BB28" s="207"/>
      <c r="BC28" s="207"/>
      <c r="BD28" s="207"/>
      <c r="BE28" s="207"/>
      <c r="BF28" s="207"/>
      <c r="BG28" s="207"/>
      <c r="BH28" s="207"/>
      <c r="BI28" s="207"/>
      <c r="BJ28" s="207"/>
      <c r="BK28" s="207"/>
      <c r="BL28" s="207"/>
      <c r="BM28" s="207"/>
      <c r="BN28" s="207"/>
      <c r="BO28" s="207"/>
      <c r="BP28" s="207"/>
      <c r="BQ28" s="207"/>
      <c r="BR28" s="207"/>
      <c r="BS28" s="207"/>
      <c r="BT28" s="207"/>
      <c r="BU28" s="207"/>
      <c r="BV28" s="207"/>
      <c r="BW28" s="207"/>
      <c r="BX28" s="207"/>
      <c r="BY28" s="207"/>
      <c r="BZ28" s="207"/>
      <c r="CA28" s="207"/>
      <c r="CB28" s="207"/>
      <c r="CC28" s="207"/>
      <c r="CD28" s="207"/>
      <c r="CE28" s="207"/>
      <c r="CF28" s="207"/>
      <c r="CG28" s="207"/>
      <c r="CH28" s="207"/>
      <c r="CI28" s="207"/>
      <c r="CJ28" s="207"/>
      <c r="CK28" s="207"/>
      <c r="CL28" s="207"/>
      <c r="CM28" s="207"/>
      <c r="CN28" s="207"/>
      <c r="CO28" s="207"/>
      <c r="CP28" s="207"/>
      <c r="CQ28" s="207"/>
      <c r="CR28" s="207"/>
      <c r="CS28" s="207"/>
      <c r="CT28" s="207"/>
      <c r="CU28" s="207"/>
      <c r="CV28" s="207"/>
      <c r="CW28" s="207"/>
      <c r="CX28" s="207"/>
      <c r="CY28" s="207"/>
      <c r="CZ28" s="207"/>
      <c r="DA28" s="207"/>
      <c r="DB28" s="207"/>
      <c r="DC28" s="207"/>
      <c r="DD28" s="207"/>
      <c r="DE28" s="207"/>
      <c r="DF28" s="207"/>
      <c r="DG28" s="207"/>
      <c r="DH28" s="207"/>
      <c r="DI28" s="207"/>
      <c r="DJ28" s="207"/>
      <c r="DK28" s="207"/>
      <c r="DL28" s="207"/>
      <c r="DM28" s="207"/>
      <c r="DN28" s="207"/>
      <c r="DO28" s="207"/>
      <c r="DP28" s="207"/>
      <c r="DQ28" s="207"/>
      <c r="DR28" s="207"/>
      <c r="DS28" s="207"/>
      <c r="DT28" s="207"/>
      <c r="DU28" s="207"/>
      <c r="DV28" s="207"/>
      <c r="DW28" s="207"/>
      <c r="DX28" s="207"/>
      <c r="DY28" s="207"/>
      <c r="DZ28" s="207"/>
      <c r="EA28" s="207"/>
      <c r="EB28" s="207"/>
      <c r="EC28" s="207"/>
      <c r="ED28" s="207"/>
      <c r="EE28" s="207"/>
      <c r="EF28" s="207"/>
      <c r="EG28" s="207"/>
      <c r="EH28" s="207"/>
      <c r="EI28" s="207"/>
      <c r="EJ28" s="207"/>
      <c r="EK28" s="207"/>
      <c r="EL28" s="207"/>
      <c r="EM28" s="207"/>
      <c r="EN28" s="207"/>
      <c r="EO28" s="207"/>
      <c r="EP28" s="207"/>
      <c r="EQ28" s="207"/>
      <c r="ER28" s="207"/>
      <c r="ES28" s="207"/>
      <c r="ET28" s="207"/>
      <c r="EU28" s="207"/>
      <c r="EV28" s="207"/>
      <c r="EW28" s="207"/>
      <c r="EX28" s="207"/>
      <c r="EY28" s="207"/>
      <c r="EZ28" s="207"/>
      <c r="FA28" s="207"/>
      <c r="FB28" s="207"/>
      <c r="FC28" s="207"/>
      <c r="FD28" s="207"/>
      <c r="FE28" s="207"/>
      <c r="FF28" s="207"/>
      <c r="FG28" s="207"/>
      <c r="FH28" s="207"/>
      <c r="FI28" s="207"/>
      <c r="FJ28" s="207"/>
      <c r="FK28" s="207"/>
      <c r="FL28" s="207"/>
      <c r="FM28" s="207"/>
      <c r="FN28" s="207"/>
      <c r="FO28" s="207"/>
      <c r="FP28" s="207"/>
      <c r="FQ28" s="207"/>
      <c r="FR28" s="207"/>
      <c r="FS28" s="207"/>
      <c r="FT28" s="207"/>
      <c r="FU28" s="207"/>
      <c r="FV28" s="207"/>
      <c r="FW28" s="207"/>
      <c r="FX28" s="207"/>
      <c r="FY28" s="207"/>
      <c r="FZ28" s="207"/>
      <c r="GA28" s="207"/>
      <c r="GB28" s="207"/>
      <c r="GC28" s="207"/>
      <c r="GD28" s="207"/>
      <c r="GE28" s="207"/>
      <c r="GF28" s="207"/>
      <c r="GG28" s="207"/>
      <c r="GH28" s="207"/>
      <c r="GI28" s="207"/>
      <c r="GJ28" s="207"/>
      <c r="GK28" s="207"/>
      <c r="GL28" s="207"/>
      <c r="GM28" s="207"/>
      <c r="GN28" s="207"/>
      <c r="GO28" s="207"/>
      <c r="GP28" s="207"/>
      <c r="GQ28" s="207"/>
      <c r="GR28" s="207"/>
      <c r="GS28" s="207"/>
      <c r="GT28" s="207"/>
      <c r="GU28" s="207"/>
      <c r="GV28" s="207"/>
      <c r="GW28" s="207"/>
      <c r="GX28" s="207"/>
      <c r="GY28" s="207"/>
      <c r="GZ28" s="207"/>
      <c r="HA28" s="207"/>
      <c r="HB28" s="207"/>
      <c r="HC28" s="207"/>
      <c r="HD28" s="207"/>
      <c r="HE28" s="207"/>
      <c r="HF28" s="207"/>
      <c r="HG28" s="207"/>
      <c r="HH28" s="207"/>
      <c r="HI28" s="207"/>
      <c r="HJ28" s="207"/>
      <c r="HK28" s="207"/>
      <c r="HL28" s="207"/>
      <c r="HM28" s="207"/>
      <c r="HN28" s="207"/>
      <c r="HO28" s="207"/>
      <c r="HP28" s="207"/>
      <c r="HQ28" s="207"/>
      <c r="HR28" s="207"/>
      <c r="HS28" s="207"/>
      <c r="HT28" s="207"/>
      <c r="HU28" s="207"/>
      <c r="HV28" s="207"/>
      <c r="HW28" s="207"/>
      <c r="HX28" s="207"/>
      <c r="HY28" s="207"/>
      <c r="HZ28" s="207"/>
      <c r="IA28" s="207"/>
      <c r="IB28" s="207"/>
      <c r="IC28" s="207"/>
      <c r="ID28" s="207"/>
      <c r="IE28" s="207"/>
      <c r="IF28" s="207"/>
      <c r="IG28" s="207"/>
      <c r="IH28" s="207"/>
      <c r="II28" s="207"/>
      <c r="IJ28" s="207"/>
      <c r="IK28" s="207"/>
      <c r="IL28" s="207"/>
      <c r="IM28" s="207"/>
      <c r="IN28" s="207"/>
      <c r="IO28" s="207"/>
      <c r="IP28" s="207"/>
      <c r="IQ28" s="207"/>
      <c r="IR28" s="207"/>
      <c r="IS28" s="207"/>
      <c r="IT28" s="207"/>
      <c r="IU28" s="207"/>
    </row>
    <row r="29" spans="1:255" x14ac:dyDescent="0.2">
      <c r="A29" s="207"/>
      <c r="B29" s="207"/>
      <c r="C29" s="207"/>
      <c r="D29" s="207"/>
      <c r="E29" s="207"/>
      <c r="F29" s="207"/>
      <c r="G29" s="207"/>
      <c r="H29" s="207"/>
      <c r="I29" s="207"/>
      <c r="J29" s="207"/>
      <c r="K29" s="207"/>
      <c r="L29" s="207"/>
      <c r="M29" s="207"/>
      <c r="N29" s="207"/>
      <c r="O29" s="207"/>
      <c r="P29" s="207"/>
      <c r="Q29" s="207"/>
      <c r="R29" s="207"/>
      <c r="S29" s="207"/>
      <c r="T29" s="207"/>
      <c r="U29" s="207"/>
      <c r="V29" s="207"/>
      <c r="W29" s="207"/>
      <c r="X29" s="207"/>
      <c r="Y29" s="207"/>
      <c r="Z29" s="207"/>
      <c r="AA29" s="207"/>
      <c r="AB29" s="207"/>
      <c r="AC29" s="207"/>
      <c r="AD29" s="207"/>
      <c r="AE29" s="207"/>
      <c r="AF29" s="207"/>
      <c r="AG29" s="207"/>
      <c r="AH29" s="207"/>
      <c r="AI29" s="207"/>
      <c r="AJ29" s="207"/>
      <c r="AK29" s="207"/>
      <c r="AL29" s="207"/>
      <c r="AM29" s="207"/>
      <c r="AN29" s="207"/>
      <c r="AO29" s="207"/>
      <c r="AP29" s="207"/>
      <c r="AQ29" s="207"/>
      <c r="AR29" s="207"/>
      <c r="AS29" s="207"/>
      <c r="AT29" s="207"/>
      <c r="AU29" s="207"/>
      <c r="AV29" s="207"/>
      <c r="AW29" s="207"/>
      <c r="AX29" s="207"/>
      <c r="AY29" s="207"/>
      <c r="AZ29" s="207"/>
      <c r="BA29" s="207"/>
      <c r="BB29" s="207"/>
      <c r="BC29" s="207"/>
      <c r="BD29" s="207"/>
      <c r="BE29" s="207"/>
      <c r="BF29" s="207"/>
      <c r="BG29" s="207"/>
      <c r="BH29" s="207"/>
      <c r="BI29" s="207"/>
      <c r="BJ29" s="207"/>
      <c r="BK29" s="207"/>
      <c r="BL29" s="207"/>
      <c r="BM29" s="207"/>
      <c r="BN29" s="207"/>
      <c r="BO29" s="207"/>
      <c r="BP29" s="207"/>
      <c r="BQ29" s="207"/>
      <c r="BR29" s="207"/>
      <c r="BS29" s="207"/>
      <c r="BT29" s="207"/>
      <c r="BU29" s="207"/>
      <c r="BV29" s="207"/>
      <c r="BW29" s="207"/>
      <c r="BX29" s="207"/>
      <c r="BY29" s="207"/>
      <c r="BZ29" s="207"/>
      <c r="CA29" s="207"/>
      <c r="CB29" s="207"/>
      <c r="CC29" s="207"/>
      <c r="CD29" s="207"/>
      <c r="CE29" s="207"/>
      <c r="CF29" s="207"/>
      <c r="CG29" s="207"/>
      <c r="CH29" s="207"/>
      <c r="CI29" s="207"/>
      <c r="CJ29" s="207"/>
      <c r="CK29" s="207"/>
      <c r="CL29" s="207"/>
      <c r="CM29" s="207"/>
      <c r="CN29" s="207"/>
      <c r="CO29" s="207"/>
      <c r="CP29" s="207"/>
      <c r="CQ29" s="207"/>
      <c r="CR29" s="207"/>
      <c r="CS29" s="207"/>
      <c r="CT29" s="207"/>
      <c r="CU29" s="207"/>
      <c r="CV29" s="207"/>
      <c r="CW29" s="207"/>
      <c r="CX29" s="207"/>
      <c r="CY29" s="207"/>
      <c r="CZ29" s="207"/>
      <c r="DA29" s="207"/>
      <c r="DB29" s="207"/>
      <c r="DC29" s="207"/>
      <c r="DD29" s="207"/>
      <c r="DE29" s="207"/>
      <c r="DF29" s="207"/>
      <c r="DG29" s="207"/>
      <c r="DH29" s="207"/>
      <c r="DI29" s="207"/>
      <c r="DJ29" s="207"/>
      <c r="DK29" s="207"/>
      <c r="DL29" s="207"/>
      <c r="DM29" s="207"/>
      <c r="DN29" s="207"/>
      <c r="DO29" s="207"/>
      <c r="DP29" s="207"/>
      <c r="DQ29" s="207"/>
      <c r="DR29" s="207"/>
      <c r="DS29" s="207"/>
      <c r="DT29" s="207"/>
      <c r="DU29" s="207"/>
      <c r="DV29" s="207"/>
      <c r="DW29" s="207"/>
      <c r="DX29" s="207"/>
      <c r="DY29" s="207"/>
      <c r="DZ29" s="207"/>
      <c r="EA29" s="207"/>
      <c r="EB29" s="207"/>
      <c r="EC29" s="207"/>
      <c r="ED29" s="207"/>
      <c r="EE29" s="207"/>
      <c r="EF29" s="207"/>
      <c r="EG29" s="207"/>
      <c r="EH29" s="207"/>
      <c r="EI29" s="207"/>
      <c r="EJ29" s="207"/>
      <c r="EK29" s="207"/>
      <c r="EL29" s="207"/>
      <c r="EM29" s="207"/>
      <c r="EN29" s="207"/>
      <c r="EO29" s="207"/>
      <c r="EP29" s="207"/>
      <c r="EQ29" s="207"/>
      <c r="ER29" s="207"/>
      <c r="ES29" s="207"/>
      <c r="ET29" s="207"/>
      <c r="EU29" s="207"/>
      <c r="EV29" s="207"/>
      <c r="EW29" s="207"/>
      <c r="EX29" s="207"/>
      <c r="EY29" s="207"/>
      <c r="EZ29" s="207"/>
      <c r="FA29" s="207"/>
      <c r="FB29" s="207"/>
      <c r="FC29" s="207"/>
      <c r="FD29" s="207"/>
      <c r="FE29" s="207"/>
      <c r="FF29" s="207"/>
      <c r="FG29" s="207"/>
      <c r="FH29" s="207"/>
      <c r="FI29" s="207"/>
      <c r="FJ29" s="207"/>
      <c r="FK29" s="207"/>
      <c r="FL29" s="207"/>
      <c r="FM29" s="207"/>
      <c r="FN29" s="207"/>
      <c r="FO29" s="207"/>
      <c r="FP29" s="207"/>
      <c r="FQ29" s="207"/>
      <c r="FR29" s="207"/>
      <c r="FS29" s="207"/>
      <c r="FT29" s="207"/>
      <c r="FU29" s="207"/>
      <c r="FV29" s="207"/>
      <c r="FW29" s="207"/>
      <c r="FX29" s="207"/>
      <c r="FY29" s="207"/>
      <c r="FZ29" s="207"/>
      <c r="GA29" s="207"/>
      <c r="GB29" s="207"/>
      <c r="GC29" s="207"/>
      <c r="GD29" s="207"/>
      <c r="GE29" s="207"/>
      <c r="GF29" s="207"/>
      <c r="GG29" s="207"/>
      <c r="GH29" s="207"/>
      <c r="GI29" s="207"/>
      <c r="GJ29" s="207"/>
      <c r="GK29" s="207"/>
      <c r="GL29" s="207"/>
      <c r="GM29" s="207"/>
      <c r="GN29" s="207"/>
      <c r="GO29" s="207"/>
      <c r="GP29" s="207"/>
      <c r="GQ29" s="207"/>
      <c r="GR29" s="207"/>
      <c r="GS29" s="207"/>
      <c r="GT29" s="207"/>
      <c r="GU29" s="207"/>
      <c r="GV29" s="207"/>
      <c r="GW29" s="207"/>
      <c r="GX29" s="207"/>
      <c r="GY29" s="207"/>
      <c r="GZ29" s="207"/>
      <c r="HA29" s="207"/>
      <c r="HB29" s="207"/>
      <c r="HC29" s="207"/>
      <c r="HD29" s="207"/>
      <c r="HE29" s="207"/>
      <c r="HF29" s="207"/>
      <c r="HG29" s="207"/>
      <c r="HH29" s="207"/>
      <c r="HI29" s="207"/>
      <c r="HJ29" s="207"/>
      <c r="HK29" s="207"/>
      <c r="HL29" s="207"/>
      <c r="HM29" s="207"/>
      <c r="HN29" s="207"/>
      <c r="HO29" s="207"/>
      <c r="HP29" s="207"/>
      <c r="HQ29" s="207"/>
      <c r="HR29" s="207"/>
      <c r="HS29" s="207"/>
      <c r="HT29" s="207"/>
      <c r="HU29" s="207"/>
      <c r="HV29" s="207"/>
      <c r="HW29" s="207"/>
      <c r="HX29" s="207"/>
      <c r="HY29" s="207"/>
      <c r="HZ29" s="207"/>
      <c r="IA29" s="207"/>
      <c r="IB29" s="207"/>
      <c r="IC29" s="207"/>
      <c r="ID29" s="207"/>
      <c r="IE29" s="207"/>
      <c r="IF29" s="207"/>
      <c r="IG29" s="207"/>
      <c r="IH29" s="207"/>
      <c r="II29" s="207"/>
      <c r="IJ29" s="207"/>
      <c r="IK29" s="207"/>
      <c r="IL29" s="207"/>
      <c r="IM29" s="207"/>
      <c r="IN29" s="207"/>
      <c r="IO29" s="207"/>
      <c r="IP29" s="207"/>
      <c r="IQ29" s="207"/>
      <c r="IR29" s="207"/>
      <c r="IS29" s="207"/>
      <c r="IT29" s="207"/>
      <c r="IU29" s="207"/>
    </row>
    <row r="30" spans="1:255" x14ac:dyDescent="0.2">
      <c r="A30" s="303" t="s">
        <v>408</v>
      </c>
      <c r="B30" s="304" t="s">
        <v>409</v>
      </c>
      <c r="C30" s="304"/>
      <c r="D30" s="304"/>
      <c r="E30" s="304"/>
      <c r="F30" s="304"/>
      <c r="G30" s="304"/>
      <c r="H30" s="304"/>
      <c r="I30" s="304"/>
      <c r="J30" s="304"/>
      <c r="K30" s="304"/>
      <c r="L30" s="304"/>
      <c r="M30" s="304"/>
      <c r="N30" s="304"/>
      <c r="O30" s="304"/>
      <c r="P30" s="304"/>
      <c r="Q30" s="304"/>
      <c r="R30" s="304"/>
      <c r="S30" s="304"/>
      <c r="T30" s="304"/>
      <c r="U30" s="304"/>
      <c r="V30" s="304"/>
      <c r="W30" s="304"/>
      <c r="X30" s="304"/>
      <c r="Y30" s="304"/>
      <c r="Z30" s="304"/>
      <c r="AA30" s="304"/>
      <c r="AB30" s="304"/>
      <c r="AC30" s="304"/>
      <c r="AD30" s="304"/>
      <c r="AE30" s="304"/>
      <c r="AF30" s="304"/>
      <c r="AG30" s="304"/>
      <c r="AH30" s="304"/>
      <c r="AI30" s="304"/>
      <c r="AJ30" s="304"/>
      <c r="AK30" s="304"/>
      <c r="AL30" s="304"/>
      <c r="AM30" s="304"/>
      <c r="AN30" s="304"/>
      <c r="AO30" s="304"/>
      <c r="AP30" s="304"/>
      <c r="AQ30" s="304"/>
      <c r="AR30" s="304"/>
      <c r="AS30" s="304"/>
      <c r="AT30" s="304"/>
      <c r="AU30" s="304"/>
      <c r="AV30" s="304"/>
      <c r="AW30" s="304"/>
      <c r="AX30" s="304"/>
      <c r="AY30" s="304"/>
      <c r="AZ30" s="304"/>
      <c r="BA30" s="304"/>
      <c r="BB30" s="304"/>
      <c r="BC30" s="304"/>
      <c r="BD30" s="304"/>
      <c r="BE30" s="304"/>
      <c r="BF30" s="304"/>
      <c r="BG30" s="304"/>
      <c r="BH30" s="304"/>
      <c r="BI30" s="304"/>
      <c r="BJ30" s="304"/>
      <c r="BK30" s="304"/>
      <c r="BL30" s="304"/>
      <c r="BM30" s="304"/>
      <c r="BN30" s="304"/>
      <c r="BO30" s="304"/>
      <c r="BP30" s="304"/>
      <c r="BQ30" s="304"/>
      <c r="BR30" s="304"/>
      <c r="BS30" s="304"/>
      <c r="BT30" s="304"/>
      <c r="BU30" s="304"/>
      <c r="BV30" s="304"/>
      <c r="BW30" s="304"/>
      <c r="BX30" s="304"/>
      <c r="BY30" s="304"/>
      <c r="BZ30" s="304"/>
      <c r="CA30" s="304"/>
      <c r="CB30" s="304"/>
      <c r="CC30" s="304"/>
      <c r="CD30" s="304"/>
      <c r="CE30" s="304"/>
      <c r="CF30" s="304"/>
      <c r="CG30" s="304"/>
      <c r="CH30" s="304"/>
      <c r="CI30" s="304"/>
      <c r="CJ30" s="304"/>
      <c r="CK30" s="304"/>
      <c r="CL30" s="304"/>
      <c r="CM30" s="304"/>
      <c r="CN30" s="304"/>
      <c r="CO30" s="304"/>
      <c r="CP30" s="304"/>
      <c r="CQ30" s="304"/>
      <c r="CR30" s="304"/>
      <c r="CS30" s="304"/>
      <c r="CT30" s="304"/>
      <c r="CU30" s="304"/>
      <c r="CV30" s="304"/>
      <c r="CW30" s="304"/>
      <c r="CX30" s="304"/>
      <c r="CY30" s="304"/>
      <c r="CZ30" s="304"/>
      <c r="DA30" s="304"/>
      <c r="DB30" s="304"/>
      <c r="DC30" s="304"/>
      <c r="DD30" s="304"/>
      <c r="DE30" s="304"/>
      <c r="DF30" s="304"/>
      <c r="DG30" s="304"/>
      <c r="DH30" s="304"/>
      <c r="DI30" s="304"/>
      <c r="DJ30" s="304"/>
      <c r="DK30" s="304"/>
      <c r="DL30" s="304"/>
      <c r="DM30" s="304"/>
      <c r="DN30" s="304"/>
      <c r="DO30" s="304"/>
      <c r="DP30" s="304"/>
      <c r="DQ30" s="304"/>
      <c r="DR30" s="304"/>
      <c r="DS30" s="304"/>
      <c r="DT30" s="304"/>
      <c r="DU30" s="304"/>
      <c r="DV30" s="304"/>
      <c r="DW30" s="304"/>
      <c r="DX30" s="304"/>
      <c r="DY30" s="304"/>
      <c r="DZ30" s="304"/>
      <c r="EA30" s="304"/>
      <c r="EB30" s="304"/>
      <c r="EC30" s="304"/>
      <c r="ED30" s="304"/>
      <c r="EE30" s="304"/>
      <c r="EF30" s="304"/>
      <c r="EG30" s="304"/>
      <c r="EH30" s="304"/>
      <c r="EI30" s="304"/>
      <c r="EJ30" s="304"/>
      <c r="EK30" s="304"/>
      <c r="EL30" s="304"/>
      <c r="EM30" s="304"/>
      <c r="EN30" s="304"/>
      <c r="EO30" s="304"/>
      <c r="EP30" s="304"/>
      <c r="EQ30" s="304"/>
      <c r="ER30" s="304"/>
      <c r="ES30" s="304"/>
      <c r="ET30" s="304"/>
      <c r="EU30" s="304"/>
      <c r="EV30" s="304"/>
      <c r="EW30" s="304"/>
      <c r="EX30" s="304"/>
      <c r="EY30" s="304"/>
      <c r="EZ30" s="304"/>
      <c r="FA30" s="304"/>
      <c r="FB30" s="304"/>
      <c r="FC30" s="304"/>
      <c r="FD30" s="304"/>
      <c r="FE30" s="304"/>
      <c r="FF30" s="304"/>
      <c r="FG30" s="304"/>
      <c r="FH30" s="304"/>
      <c r="FI30" s="304"/>
      <c r="FJ30" s="304"/>
      <c r="FK30" s="304"/>
      <c r="FL30" s="304"/>
      <c r="FM30" s="304"/>
      <c r="FN30" s="304"/>
      <c r="FO30" s="304"/>
      <c r="FP30" s="304"/>
      <c r="FQ30" s="304"/>
      <c r="FR30" s="304"/>
      <c r="FS30" s="304"/>
      <c r="FT30" s="304"/>
      <c r="FU30" s="304"/>
      <c r="FV30" s="304"/>
      <c r="FW30" s="304"/>
      <c r="FX30" s="304"/>
      <c r="FY30" s="304"/>
      <c r="FZ30" s="304"/>
      <c r="GA30" s="304"/>
      <c r="GB30" s="304"/>
      <c r="GC30" s="304"/>
      <c r="GD30" s="304"/>
      <c r="GE30" s="304"/>
      <c r="GF30" s="304"/>
      <c r="GG30" s="304"/>
      <c r="GH30" s="304"/>
      <c r="GI30" s="304"/>
      <c r="GJ30" s="304"/>
      <c r="GK30" s="304"/>
      <c r="GL30" s="304"/>
      <c r="GM30" s="304"/>
      <c r="GN30" s="304"/>
      <c r="GO30" s="304"/>
      <c r="GP30" s="304"/>
      <c r="GQ30" s="304"/>
      <c r="GR30" s="304"/>
      <c r="GS30" s="304"/>
      <c r="GT30" s="304"/>
      <c r="GU30" s="304"/>
      <c r="GV30" s="304"/>
      <c r="GW30" s="304"/>
      <c r="GX30" s="304"/>
      <c r="GY30" s="304"/>
      <c r="GZ30" s="304"/>
      <c r="HA30" s="304"/>
      <c r="HB30" s="304"/>
      <c r="HC30" s="304"/>
      <c r="HD30" s="304"/>
      <c r="HE30" s="304"/>
      <c r="HF30" s="304"/>
      <c r="HG30" s="304"/>
      <c r="HH30" s="304"/>
      <c r="HI30" s="304"/>
      <c r="HJ30" s="304"/>
      <c r="HK30" s="304"/>
      <c r="HL30" s="304"/>
      <c r="HM30" s="304"/>
      <c r="HN30" s="304"/>
      <c r="HO30" s="304"/>
      <c r="HP30" s="304"/>
      <c r="HQ30" s="304"/>
      <c r="HR30" s="304"/>
      <c r="HS30" s="304"/>
      <c r="HT30" s="304"/>
      <c r="HU30" s="304"/>
      <c r="HV30" s="304"/>
      <c r="HW30" s="304"/>
      <c r="HX30" s="304"/>
      <c r="HY30" s="304"/>
      <c r="HZ30" s="304"/>
      <c r="IA30" s="304"/>
      <c r="IB30" s="304"/>
      <c r="IC30" s="304"/>
      <c r="ID30" s="304"/>
      <c r="IE30" s="304"/>
      <c r="IF30" s="304"/>
      <c r="IG30" s="304"/>
      <c r="IH30" s="304"/>
      <c r="II30" s="304"/>
      <c r="IJ30" s="304"/>
      <c r="IK30" s="304"/>
      <c r="IL30" s="304"/>
      <c r="IM30" s="304"/>
      <c r="IN30" s="304"/>
      <c r="IO30" s="304"/>
      <c r="IP30" s="304"/>
      <c r="IQ30" s="304"/>
      <c r="IR30" s="304"/>
      <c r="IS30" s="304"/>
      <c r="IT30" s="304"/>
      <c r="IU30" s="304"/>
    </row>
    <row r="31" spans="1:255" x14ac:dyDescent="0.2">
      <c r="A31" s="225"/>
      <c r="B31" s="207"/>
      <c r="C31" s="207"/>
      <c r="D31" s="207"/>
      <c r="E31" s="207"/>
      <c r="F31" s="207"/>
      <c r="G31" s="207"/>
      <c r="H31" s="207"/>
      <c r="I31" s="207"/>
      <c r="J31" s="207"/>
      <c r="K31" s="207"/>
      <c r="L31" s="207"/>
      <c r="M31" s="207"/>
      <c r="N31" s="207"/>
      <c r="O31" s="207"/>
      <c r="P31" s="207"/>
      <c r="Q31" s="207"/>
      <c r="R31" s="207"/>
      <c r="S31" s="207"/>
      <c r="T31" s="207"/>
      <c r="U31" s="207"/>
      <c r="V31" s="207"/>
      <c r="W31" s="207"/>
      <c r="X31" s="207"/>
      <c r="Y31" s="207"/>
      <c r="Z31" s="207"/>
      <c r="AA31" s="207"/>
      <c r="AB31" s="207"/>
      <c r="AC31" s="207"/>
      <c r="AD31" s="207"/>
      <c r="AE31" s="207"/>
      <c r="AF31" s="207"/>
      <c r="AG31" s="207"/>
      <c r="AH31" s="207"/>
      <c r="AI31" s="207"/>
      <c r="AJ31" s="207"/>
      <c r="AK31" s="207"/>
      <c r="AL31" s="207"/>
      <c r="AM31" s="207"/>
      <c r="AN31" s="207"/>
      <c r="AO31" s="207"/>
      <c r="AP31" s="207"/>
      <c r="AQ31" s="207"/>
      <c r="AR31" s="207"/>
      <c r="AS31" s="207"/>
      <c r="AT31" s="207"/>
      <c r="AU31" s="207"/>
      <c r="AV31" s="207"/>
      <c r="AW31" s="207"/>
      <c r="AX31" s="207"/>
      <c r="AY31" s="207"/>
      <c r="AZ31" s="207"/>
      <c r="BA31" s="207"/>
      <c r="BB31" s="207"/>
      <c r="BC31" s="207"/>
      <c r="BD31" s="207"/>
      <c r="BE31" s="207"/>
      <c r="BF31" s="207"/>
      <c r="BG31" s="207"/>
      <c r="BH31" s="207"/>
      <c r="BI31" s="207"/>
      <c r="BJ31" s="207"/>
      <c r="BK31" s="207"/>
      <c r="BL31" s="207"/>
      <c r="BM31" s="207"/>
      <c r="BN31" s="207"/>
      <c r="BO31" s="207"/>
      <c r="BP31" s="207"/>
      <c r="BQ31" s="207"/>
      <c r="BR31" s="207"/>
      <c r="BS31" s="207"/>
      <c r="BT31" s="207"/>
      <c r="BU31" s="207"/>
      <c r="BV31" s="207"/>
      <c r="BW31" s="207"/>
      <c r="BX31" s="207"/>
      <c r="BY31" s="207"/>
      <c r="BZ31" s="207"/>
      <c r="CA31" s="207"/>
      <c r="CB31" s="207"/>
      <c r="CC31" s="207"/>
      <c r="CD31" s="207"/>
      <c r="CE31" s="207"/>
      <c r="CF31" s="207"/>
      <c r="CG31" s="207"/>
      <c r="CH31" s="207"/>
      <c r="CI31" s="207"/>
      <c r="CJ31" s="207"/>
      <c r="CK31" s="207"/>
      <c r="CL31" s="207"/>
      <c r="CM31" s="207"/>
      <c r="CN31" s="207"/>
      <c r="CO31" s="207"/>
      <c r="CP31" s="207"/>
      <c r="CQ31" s="207"/>
      <c r="CR31" s="207"/>
      <c r="CS31" s="207"/>
      <c r="CT31" s="207"/>
      <c r="CU31" s="207"/>
      <c r="CV31" s="207"/>
      <c r="CW31" s="207"/>
      <c r="CX31" s="207"/>
      <c r="CY31" s="207"/>
      <c r="CZ31" s="207"/>
      <c r="DA31" s="207"/>
      <c r="DB31" s="207"/>
      <c r="DC31" s="207"/>
      <c r="DD31" s="207"/>
      <c r="DE31" s="207"/>
      <c r="DF31" s="207"/>
      <c r="DG31" s="207"/>
      <c r="DH31" s="207"/>
      <c r="DI31" s="207"/>
      <c r="DJ31" s="207"/>
      <c r="DK31" s="207"/>
      <c r="DL31" s="207"/>
      <c r="DM31" s="207"/>
      <c r="DN31" s="207"/>
      <c r="DO31" s="207"/>
      <c r="DP31" s="207"/>
      <c r="DQ31" s="207"/>
      <c r="DR31" s="207"/>
      <c r="DS31" s="207"/>
      <c r="DT31" s="207"/>
      <c r="DU31" s="207"/>
      <c r="DV31" s="207"/>
      <c r="DW31" s="207"/>
      <c r="DX31" s="207"/>
      <c r="DY31" s="207"/>
      <c r="DZ31" s="207"/>
      <c r="EA31" s="207"/>
      <c r="EB31" s="207"/>
      <c r="EC31" s="207"/>
      <c r="ED31" s="207"/>
      <c r="EE31" s="207"/>
      <c r="EF31" s="207"/>
      <c r="EG31" s="207"/>
      <c r="EH31" s="207"/>
      <c r="EI31" s="207"/>
      <c r="EJ31" s="207"/>
      <c r="EK31" s="207"/>
      <c r="EL31" s="207"/>
      <c r="EM31" s="207"/>
      <c r="EN31" s="207"/>
      <c r="EO31" s="207"/>
      <c r="EP31" s="207"/>
      <c r="EQ31" s="207"/>
      <c r="ER31" s="207"/>
      <c r="ES31" s="207"/>
      <c r="ET31" s="207"/>
      <c r="EU31" s="207"/>
      <c r="EV31" s="207"/>
      <c r="EW31" s="207"/>
      <c r="EX31" s="207"/>
      <c r="EY31" s="207"/>
      <c r="EZ31" s="207"/>
      <c r="FA31" s="207"/>
      <c r="FB31" s="207"/>
      <c r="FC31" s="207"/>
      <c r="FD31" s="207"/>
      <c r="FE31" s="207"/>
      <c r="FF31" s="207"/>
      <c r="FG31" s="207"/>
      <c r="FH31" s="207"/>
      <c r="FI31" s="207"/>
      <c r="FJ31" s="207"/>
      <c r="FK31" s="207"/>
      <c r="FL31" s="207"/>
      <c r="FM31" s="207"/>
      <c r="FN31" s="207"/>
      <c r="FO31" s="207"/>
      <c r="FP31" s="207"/>
      <c r="FQ31" s="207"/>
      <c r="FR31" s="207"/>
      <c r="FS31" s="207"/>
      <c r="FT31" s="207"/>
      <c r="FU31" s="207"/>
      <c r="FV31" s="207"/>
      <c r="FW31" s="207"/>
      <c r="FX31" s="207"/>
      <c r="FY31" s="207"/>
      <c r="FZ31" s="207"/>
      <c r="GA31" s="207"/>
      <c r="GB31" s="207"/>
      <c r="GC31" s="207"/>
      <c r="GD31" s="207"/>
      <c r="GE31" s="207"/>
      <c r="GF31" s="207"/>
      <c r="GG31" s="207"/>
      <c r="GH31" s="207"/>
      <c r="GI31" s="207"/>
      <c r="GJ31" s="207"/>
      <c r="GK31" s="207"/>
      <c r="GL31" s="207"/>
      <c r="GM31" s="207"/>
      <c r="GN31" s="207"/>
      <c r="GO31" s="207"/>
      <c r="GP31" s="207"/>
      <c r="GQ31" s="207"/>
      <c r="GR31" s="207"/>
      <c r="GS31" s="207"/>
      <c r="GT31" s="207"/>
      <c r="GU31" s="207"/>
      <c r="GV31" s="207"/>
      <c r="GW31" s="207"/>
      <c r="GX31" s="207"/>
      <c r="GY31" s="207"/>
      <c r="GZ31" s="207"/>
      <c r="HA31" s="207"/>
      <c r="HB31" s="207"/>
      <c r="HC31" s="207"/>
      <c r="HD31" s="207"/>
      <c r="HE31" s="207"/>
      <c r="HF31" s="207"/>
      <c r="HG31" s="207"/>
      <c r="HH31" s="207"/>
      <c r="HI31" s="207"/>
      <c r="HJ31" s="207"/>
      <c r="HK31" s="207"/>
      <c r="HL31" s="207"/>
      <c r="HM31" s="207"/>
      <c r="HN31" s="207"/>
      <c r="HO31" s="207"/>
      <c r="HP31" s="207"/>
      <c r="HQ31" s="207"/>
      <c r="HR31" s="207"/>
      <c r="HS31" s="207"/>
      <c r="HT31" s="207"/>
      <c r="HU31" s="207"/>
      <c r="HV31" s="207"/>
      <c r="HW31" s="207"/>
      <c r="HX31" s="207"/>
      <c r="HY31" s="207"/>
      <c r="HZ31" s="207"/>
      <c r="IA31" s="207"/>
      <c r="IB31" s="207"/>
      <c r="IC31" s="207"/>
      <c r="ID31" s="207"/>
      <c r="IE31" s="207"/>
      <c r="IF31" s="207"/>
      <c r="IG31" s="207"/>
      <c r="IH31" s="207"/>
      <c r="II31" s="207"/>
      <c r="IJ31" s="207"/>
      <c r="IK31" s="207"/>
      <c r="IL31" s="207"/>
      <c r="IM31" s="207"/>
      <c r="IN31" s="207"/>
      <c r="IO31" s="207"/>
      <c r="IP31" s="207"/>
      <c r="IQ31" s="207"/>
      <c r="IR31" s="207"/>
      <c r="IS31" s="207"/>
      <c r="IT31" s="207"/>
      <c r="IU31" s="207"/>
    </row>
    <row r="32" spans="1:255" x14ac:dyDescent="0.2">
      <c r="A32" s="297" t="s">
        <v>410</v>
      </c>
      <c r="B32" s="207" t="s">
        <v>411</v>
      </c>
      <c r="C32" s="207"/>
      <c r="D32" s="207"/>
      <c r="E32" s="207"/>
      <c r="F32" s="207"/>
      <c r="G32" s="207"/>
      <c r="H32" s="207"/>
      <c r="I32" s="207"/>
      <c r="J32" s="207"/>
      <c r="K32" s="207"/>
      <c r="L32" s="299"/>
      <c r="M32" s="207"/>
      <c r="N32" s="207"/>
      <c r="O32" s="207"/>
      <c r="P32" s="207"/>
      <c r="Q32" s="207"/>
      <c r="R32" s="207"/>
      <c r="S32" s="207"/>
      <c r="T32" s="207"/>
      <c r="U32" s="207"/>
      <c r="V32" s="207"/>
      <c r="W32" s="207"/>
      <c r="X32" s="207"/>
      <c r="Y32" s="207"/>
      <c r="Z32" s="207"/>
      <c r="AA32" s="207"/>
      <c r="AB32" s="207"/>
      <c r="AC32" s="207"/>
      <c r="AD32" s="207"/>
      <c r="AE32" s="207"/>
      <c r="AF32" s="207"/>
      <c r="AG32" s="207"/>
      <c r="AH32" s="207"/>
      <c r="AI32" s="207"/>
      <c r="AJ32" s="207"/>
      <c r="AK32" s="207"/>
      <c r="AL32" s="207"/>
      <c r="AM32" s="207"/>
      <c r="AN32" s="207"/>
      <c r="AO32" s="207"/>
      <c r="AP32" s="207"/>
      <c r="AQ32" s="207"/>
      <c r="AR32" s="207"/>
      <c r="AS32" s="207"/>
      <c r="AT32" s="207"/>
      <c r="AU32" s="207"/>
      <c r="AV32" s="207"/>
      <c r="AW32" s="207"/>
      <c r="AX32" s="207"/>
      <c r="AY32" s="207"/>
      <c r="AZ32" s="207"/>
      <c r="BA32" s="207"/>
      <c r="BB32" s="207"/>
      <c r="BC32" s="207"/>
      <c r="BD32" s="207"/>
      <c r="BE32" s="207"/>
      <c r="BF32" s="207"/>
      <c r="BG32" s="207"/>
      <c r="BH32" s="207"/>
      <c r="BI32" s="207"/>
      <c r="BJ32" s="207"/>
      <c r="BK32" s="207"/>
      <c r="BL32" s="207"/>
      <c r="BM32" s="207"/>
      <c r="BN32" s="207"/>
      <c r="BO32" s="207"/>
      <c r="BP32" s="207"/>
      <c r="BQ32" s="207"/>
      <c r="BR32" s="207"/>
      <c r="BS32" s="207"/>
      <c r="BT32" s="207"/>
      <c r="BU32" s="207"/>
      <c r="BV32" s="207"/>
      <c r="BW32" s="207"/>
      <c r="BX32" s="207"/>
      <c r="BY32" s="207"/>
      <c r="BZ32" s="207"/>
      <c r="CA32" s="207"/>
      <c r="CB32" s="207"/>
      <c r="CC32" s="207"/>
      <c r="CD32" s="207"/>
      <c r="CE32" s="207"/>
      <c r="CF32" s="207"/>
      <c r="CG32" s="207"/>
      <c r="CH32" s="207"/>
      <c r="CI32" s="207"/>
      <c r="CJ32" s="207"/>
      <c r="CK32" s="207"/>
      <c r="CL32" s="207"/>
      <c r="CM32" s="207"/>
      <c r="CN32" s="207"/>
      <c r="CO32" s="207"/>
      <c r="CP32" s="207"/>
      <c r="CQ32" s="207"/>
      <c r="CR32" s="207"/>
      <c r="CS32" s="207"/>
      <c r="CT32" s="207"/>
      <c r="CU32" s="207"/>
      <c r="CV32" s="207"/>
      <c r="CW32" s="207"/>
      <c r="CX32" s="207"/>
      <c r="CY32" s="207"/>
      <c r="CZ32" s="207"/>
      <c r="DA32" s="207"/>
      <c r="DB32" s="207"/>
      <c r="DC32" s="207"/>
      <c r="DD32" s="207"/>
      <c r="DE32" s="207"/>
      <c r="DF32" s="207"/>
      <c r="DG32" s="207"/>
      <c r="DH32" s="207"/>
      <c r="DI32" s="207"/>
      <c r="DJ32" s="207"/>
      <c r="DK32" s="207"/>
      <c r="DL32" s="207"/>
      <c r="DM32" s="207"/>
      <c r="DN32" s="207"/>
      <c r="DO32" s="207"/>
      <c r="DP32" s="207"/>
      <c r="DQ32" s="207"/>
      <c r="DR32" s="207"/>
      <c r="DS32" s="207"/>
      <c r="DT32" s="207"/>
      <c r="DU32" s="207"/>
      <c r="DV32" s="207"/>
      <c r="DW32" s="207"/>
      <c r="DX32" s="207"/>
      <c r="DY32" s="207"/>
      <c r="DZ32" s="207"/>
      <c r="EA32" s="207"/>
      <c r="EB32" s="207"/>
      <c r="EC32" s="207"/>
      <c r="ED32" s="207"/>
      <c r="EE32" s="207"/>
      <c r="EF32" s="207"/>
      <c r="EG32" s="207"/>
      <c r="EH32" s="207"/>
      <c r="EI32" s="207"/>
      <c r="EJ32" s="207"/>
      <c r="EK32" s="207"/>
      <c r="EL32" s="207"/>
      <c r="EM32" s="207"/>
      <c r="EN32" s="207"/>
      <c r="EO32" s="207"/>
      <c r="EP32" s="207"/>
      <c r="EQ32" s="207"/>
      <c r="ER32" s="207"/>
      <c r="ES32" s="207"/>
      <c r="ET32" s="207"/>
      <c r="EU32" s="207"/>
      <c r="EV32" s="207"/>
      <c r="EW32" s="207"/>
      <c r="EX32" s="207"/>
      <c r="EY32" s="207"/>
      <c r="EZ32" s="207"/>
      <c r="FA32" s="207"/>
      <c r="FB32" s="207"/>
      <c r="FC32" s="207"/>
      <c r="FD32" s="207"/>
      <c r="FE32" s="207"/>
      <c r="FF32" s="207"/>
      <c r="FG32" s="207"/>
      <c r="FH32" s="207"/>
      <c r="FI32" s="207"/>
      <c r="FJ32" s="207"/>
      <c r="FK32" s="207"/>
      <c r="FL32" s="207"/>
      <c r="FM32" s="207"/>
      <c r="FN32" s="207"/>
      <c r="FO32" s="207"/>
      <c r="FP32" s="207"/>
      <c r="FQ32" s="207"/>
      <c r="FR32" s="207"/>
      <c r="FS32" s="207"/>
      <c r="FT32" s="207"/>
      <c r="FU32" s="207"/>
      <c r="FV32" s="207"/>
      <c r="FW32" s="207"/>
      <c r="FX32" s="207"/>
      <c r="FY32" s="207"/>
      <c r="FZ32" s="207"/>
      <c r="GA32" s="207"/>
      <c r="GB32" s="207"/>
      <c r="GC32" s="207"/>
      <c r="GD32" s="207"/>
      <c r="GE32" s="207"/>
      <c r="GF32" s="207"/>
      <c r="GG32" s="207"/>
      <c r="GH32" s="207"/>
      <c r="GI32" s="207"/>
      <c r="GJ32" s="207"/>
      <c r="GK32" s="207"/>
      <c r="GL32" s="207"/>
      <c r="GM32" s="207"/>
      <c r="GN32" s="207"/>
      <c r="GO32" s="207"/>
      <c r="GP32" s="207"/>
      <c r="GQ32" s="207"/>
      <c r="GR32" s="207"/>
      <c r="GS32" s="207"/>
      <c r="GT32" s="207"/>
      <c r="GU32" s="207"/>
      <c r="GV32" s="207"/>
      <c r="GW32" s="207"/>
      <c r="GX32" s="207"/>
      <c r="GY32" s="207"/>
      <c r="GZ32" s="207"/>
      <c r="HA32" s="207"/>
      <c r="HB32" s="207"/>
      <c r="HC32" s="207"/>
      <c r="HD32" s="207"/>
      <c r="HE32" s="207"/>
      <c r="HF32" s="207"/>
      <c r="HG32" s="207"/>
      <c r="HH32" s="207"/>
      <c r="HI32" s="207"/>
      <c r="HJ32" s="207"/>
      <c r="HK32" s="207"/>
      <c r="HL32" s="207"/>
      <c r="HM32" s="207"/>
      <c r="HN32" s="207"/>
      <c r="HO32" s="207"/>
      <c r="HP32" s="207"/>
      <c r="HQ32" s="207"/>
      <c r="HR32" s="207"/>
      <c r="HS32" s="207"/>
      <c r="HT32" s="207"/>
      <c r="HU32" s="207"/>
      <c r="HV32" s="207"/>
      <c r="HW32" s="207"/>
      <c r="HX32" s="207"/>
      <c r="HY32" s="207"/>
      <c r="HZ32" s="207"/>
      <c r="IA32" s="207"/>
      <c r="IB32" s="207"/>
      <c r="IC32" s="207"/>
      <c r="ID32" s="207"/>
      <c r="IE32" s="207"/>
      <c r="IF32" s="207"/>
      <c r="IG32" s="207"/>
      <c r="IH32" s="207"/>
      <c r="II32" s="207"/>
      <c r="IJ32" s="207"/>
      <c r="IK32" s="207"/>
      <c r="IL32" s="207"/>
      <c r="IM32" s="207"/>
      <c r="IN32" s="207"/>
      <c r="IO32" s="207"/>
      <c r="IP32" s="207"/>
      <c r="IQ32" s="207"/>
      <c r="IR32" s="207"/>
      <c r="IS32" s="207"/>
      <c r="IT32" s="207"/>
      <c r="IU32" s="207"/>
    </row>
    <row r="33" spans="1:255" x14ac:dyDescent="0.2">
      <c r="A33" s="225"/>
      <c r="B33" s="207"/>
      <c r="C33" s="207"/>
      <c r="D33" s="207"/>
      <c r="E33" s="207"/>
      <c r="F33" s="207"/>
      <c r="G33" s="207"/>
      <c r="H33" s="207"/>
      <c r="I33" s="207"/>
      <c r="J33" s="207"/>
      <c r="K33" s="207"/>
      <c r="L33" s="207"/>
      <c r="M33" s="207"/>
      <c r="N33" s="207"/>
      <c r="O33" s="207"/>
      <c r="P33" s="207"/>
      <c r="Q33" s="207"/>
      <c r="R33" s="207"/>
      <c r="S33" s="207"/>
      <c r="T33" s="207"/>
      <c r="U33" s="207"/>
      <c r="V33" s="207"/>
      <c r="W33" s="207"/>
      <c r="X33" s="207"/>
      <c r="Y33" s="207"/>
      <c r="Z33" s="207"/>
      <c r="AA33" s="207"/>
      <c r="AB33" s="207"/>
      <c r="AC33" s="207"/>
      <c r="AD33" s="207"/>
      <c r="AE33" s="207"/>
      <c r="AF33" s="207"/>
      <c r="AG33" s="207"/>
      <c r="AH33" s="207"/>
      <c r="AI33" s="207"/>
      <c r="AJ33" s="207"/>
      <c r="AK33" s="207"/>
      <c r="AL33" s="207"/>
      <c r="AM33" s="207"/>
      <c r="AN33" s="207"/>
      <c r="AO33" s="207"/>
      <c r="AP33" s="207"/>
      <c r="AQ33" s="207"/>
      <c r="AR33" s="207"/>
      <c r="AS33" s="207"/>
      <c r="AT33" s="207"/>
      <c r="AU33" s="207"/>
      <c r="AV33" s="207"/>
      <c r="AW33" s="207"/>
      <c r="AX33" s="207"/>
      <c r="AY33" s="207"/>
      <c r="AZ33" s="207"/>
      <c r="BA33" s="207"/>
      <c r="BB33" s="207"/>
      <c r="BC33" s="207"/>
      <c r="BD33" s="207"/>
      <c r="BE33" s="207"/>
      <c r="BF33" s="207"/>
      <c r="BG33" s="207"/>
      <c r="BH33" s="207"/>
      <c r="BI33" s="207"/>
      <c r="BJ33" s="207"/>
      <c r="BK33" s="207"/>
      <c r="BL33" s="207"/>
      <c r="BM33" s="207"/>
      <c r="BN33" s="207"/>
      <c r="BO33" s="207"/>
      <c r="BP33" s="207"/>
      <c r="BQ33" s="207"/>
      <c r="BR33" s="207"/>
      <c r="BS33" s="207"/>
      <c r="BT33" s="207"/>
      <c r="BU33" s="207"/>
      <c r="BV33" s="207"/>
      <c r="BW33" s="207"/>
      <c r="BX33" s="207"/>
      <c r="BY33" s="207"/>
      <c r="BZ33" s="207"/>
      <c r="CA33" s="207"/>
      <c r="CB33" s="207"/>
      <c r="CC33" s="207"/>
      <c r="CD33" s="207"/>
      <c r="CE33" s="207"/>
      <c r="CF33" s="207"/>
      <c r="CG33" s="207"/>
      <c r="CH33" s="207"/>
      <c r="CI33" s="207"/>
      <c r="CJ33" s="207"/>
      <c r="CK33" s="207"/>
      <c r="CL33" s="207"/>
      <c r="CM33" s="207"/>
      <c r="CN33" s="207"/>
      <c r="CO33" s="207"/>
      <c r="CP33" s="207"/>
      <c r="CQ33" s="207"/>
      <c r="CR33" s="207"/>
      <c r="CS33" s="207"/>
      <c r="CT33" s="207"/>
      <c r="CU33" s="207"/>
      <c r="CV33" s="207"/>
      <c r="CW33" s="207"/>
      <c r="CX33" s="207"/>
      <c r="CY33" s="207"/>
      <c r="CZ33" s="207"/>
      <c r="DA33" s="207"/>
      <c r="DB33" s="207"/>
      <c r="DC33" s="207"/>
      <c r="DD33" s="207"/>
      <c r="DE33" s="207"/>
      <c r="DF33" s="207"/>
      <c r="DG33" s="207"/>
      <c r="DH33" s="207"/>
      <c r="DI33" s="207"/>
      <c r="DJ33" s="207"/>
      <c r="DK33" s="207"/>
      <c r="DL33" s="207"/>
      <c r="DM33" s="207"/>
      <c r="DN33" s="207"/>
      <c r="DO33" s="207"/>
      <c r="DP33" s="207"/>
      <c r="DQ33" s="207"/>
      <c r="DR33" s="207"/>
      <c r="DS33" s="207"/>
      <c r="DT33" s="207"/>
      <c r="DU33" s="207"/>
      <c r="DV33" s="207"/>
      <c r="DW33" s="207"/>
      <c r="DX33" s="207"/>
      <c r="DY33" s="207"/>
      <c r="DZ33" s="207"/>
      <c r="EA33" s="207"/>
      <c r="EB33" s="207"/>
      <c r="EC33" s="207"/>
      <c r="ED33" s="207"/>
      <c r="EE33" s="207"/>
      <c r="EF33" s="207"/>
      <c r="EG33" s="207"/>
      <c r="EH33" s="207"/>
      <c r="EI33" s="207"/>
      <c r="EJ33" s="207"/>
      <c r="EK33" s="207"/>
      <c r="EL33" s="207"/>
      <c r="EM33" s="207"/>
      <c r="EN33" s="207"/>
      <c r="EO33" s="207"/>
      <c r="EP33" s="207"/>
      <c r="EQ33" s="207"/>
      <c r="ER33" s="207"/>
      <c r="ES33" s="207"/>
      <c r="ET33" s="207"/>
      <c r="EU33" s="207"/>
      <c r="EV33" s="207"/>
      <c r="EW33" s="207"/>
      <c r="EX33" s="207"/>
      <c r="EY33" s="207"/>
      <c r="EZ33" s="207"/>
      <c r="FA33" s="207"/>
      <c r="FB33" s="207"/>
      <c r="FC33" s="207"/>
      <c r="FD33" s="207"/>
      <c r="FE33" s="207"/>
      <c r="FF33" s="207"/>
      <c r="FG33" s="207"/>
      <c r="FH33" s="207"/>
      <c r="FI33" s="207"/>
      <c r="FJ33" s="207"/>
      <c r="FK33" s="207"/>
      <c r="FL33" s="207"/>
      <c r="FM33" s="207"/>
      <c r="FN33" s="207"/>
      <c r="FO33" s="207"/>
      <c r="FP33" s="207"/>
      <c r="FQ33" s="207"/>
      <c r="FR33" s="207"/>
      <c r="FS33" s="207"/>
      <c r="FT33" s="207"/>
      <c r="FU33" s="207"/>
      <c r="FV33" s="207"/>
      <c r="FW33" s="207"/>
      <c r="FX33" s="207"/>
      <c r="FY33" s="207"/>
      <c r="FZ33" s="207"/>
      <c r="GA33" s="207"/>
      <c r="GB33" s="207"/>
      <c r="GC33" s="207"/>
      <c r="GD33" s="207"/>
      <c r="GE33" s="207"/>
      <c r="GF33" s="207"/>
      <c r="GG33" s="207"/>
      <c r="GH33" s="207"/>
      <c r="GI33" s="207"/>
      <c r="GJ33" s="207"/>
      <c r="GK33" s="207"/>
      <c r="GL33" s="207"/>
      <c r="GM33" s="207"/>
      <c r="GN33" s="207"/>
      <c r="GO33" s="207"/>
      <c r="GP33" s="207"/>
      <c r="GQ33" s="207"/>
      <c r="GR33" s="207"/>
      <c r="GS33" s="207"/>
      <c r="GT33" s="207"/>
      <c r="GU33" s="207"/>
      <c r="GV33" s="207"/>
      <c r="GW33" s="207"/>
      <c r="GX33" s="207"/>
      <c r="GY33" s="207"/>
      <c r="GZ33" s="207"/>
      <c r="HA33" s="207"/>
      <c r="HB33" s="207"/>
      <c r="HC33" s="207"/>
      <c r="HD33" s="207"/>
      <c r="HE33" s="207"/>
      <c r="HF33" s="207"/>
      <c r="HG33" s="207"/>
      <c r="HH33" s="207"/>
      <c r="HI33" s="207"/>
      <c r="HJ33" s="207"/>
      <c r="HK33" s="207"/>
      <c r="HL33" s="207"/>
      <c r="HM33" s="207"/>
      <c r="HN33" s="207"/>
      <c r="HO33" s="207"/>
      <c r="HP33" s="207"/>
      <c r="HQ33" s="207"/>
      <c r="HR33" s="207"/>
      <c r="HS33" s="207"/>
      <c r="HT33" s="207"/>
      <c r="HU33" s="207"/>
      <c r="HV33" s="207"/>
      <c r="HW33" s="207"/>
      <c r="HX33" s="207"/>
      <c r="HY33" s="207"/>
      <c r="HZ33" s="207"/>
      <c r="IA33" s="207"/>
      <c r="IB33" s="207"/>
      <c r="IC33" s="207"/>
      <c r="ID33" s="207"/>
      <c r="IE33" s="207"/>
      <c r="IF33" s="207"/>
      <c r="IG33" s="207"/>
      <c r="IH33" s="207"/>
      <c r="II33" s="207"/>
      <c r="IJ33" s="207"/>
      <c r="IK33" s="207"/>
      <c r="IL33" s="207"/>
      <c r="IM33" s="207"/>
      <c r="IN33" s="207"/>
      <c r="IO33" s="207"/>
      <c r="IP33" s="207"/>
      <c r="IQ33" s="207"/>
      <c r="IR33" s="207"/>
      <c r="IS33" s="207"/>
      <c r="IT33" s="207"/>
      <c r="IU33" s="207"/>
    </row>
    <row r="34" spans="1:255" x14ac:dyDescent="0.2">
      <c r="A34" s="297" t="s">
        <v>412</v>
      </c>
      <c r="B34" s="207" t="s">
        <v>413</v>
      </c>
      <c r="C34" s="207"/>
      <c r="D34" s="207"/>
      <c r="E34" s="207"/>
      <c r="F34" s="207"/>
      <c r="G34" s="207"/>
      <c r="H34" s="207"/>
      <c r="I34" s="207"/>
      <c r="J34" s="207"/>
      <c r="K34" s="207"/>
      <c r="L34" s="299"/>
      <c r="M34" s="207"/>
      <c r="N34" s="207"/>
      <c r="O34" s="207"/>
      <c r="P34" s="207"/>
      <c r="Q34" s="207"/>
      <c r="R34" s="207"/>
      <c r="S34" s="207"/>
      <c r="T34" s="207"/>
      <c r="U34" s="207"/>
      <c r="V34" s="207"/>
      <c r="W34" s="207"/>
      <c r="X34" s="207"/>
      <c r="Y34" s="207"/>
      <c r="Z34" s="207"/>
      <c r="AA34" s="207"/>
      <c r="AB34" s="207"/>
      <c r="AC34" s="207"/>
      <c r="AD34" s="207"/>
      <c r="AE34" s="207"/>
      <c r="AF34" s="207"/>
      <c r="AG34" s="207"/>
      <c r="AH34" s="207"/>
      <c r="AI34" s="207"/>
      <c r="AJ34" s="207"/>
      <c r="AK34" s="207"/>
      <c r="AL34" s="207"/>
      <c r="AM34" s="207"/>
      <c r="AN34" s="207"/>
      <c r="AO34" s="207"/>
      <c r="AP34" s="207"/>
      <c r="AQ34" s="207"/>
      <c r="AR34" s="207"/>
      <c r="AS34" s="207"/>
      <c r="AT34" s="207"/>
      <c r="AU34" s="207"/>
      <c r="AV34" s="207"/>
      <c r="AW34" s="207"/>
      <c r="AX34" s="207"/>
      <c r="AY34" s="207"/>
      <c r="AZ34" s="207"/>
      <c r="BA34" s="207"/>
      <c r="BB34" s="207"/>
      <c r="BC34" s="207"/>
      <c r="BD34" s="207"/>
      <c r="BE34" s="207"/>
      <c r="BF34" s="207"/>
      <c r="BG34" s="207"/>
      <c r="BH34" s="207"/>
      <c r="BI34" s="207"/>
      <c r="BJ34" s="207"/>
      <c r="BK34" s="207"/>
      <c r="BL34" s="207"/>
      <c r="BM34" s="207"/>
      <c r="BN34" s="207"/>
      <c r="BO34" s="207"/>
      <c r="BP34" s="207"/>
      <c r="BQ34" s="207"/>
      <c r="BR34" s="207"/>
      <c r="BS34" s="207"/>
      <c r="BT34" s="207"/>
      <c r="BU34" s="207"/>
      <c r="BV34" s="207"/>
      <c r="BW34" s="207"/>
      <c r="BX34" s="207"/>
      <c r="BY34" s="207"/>
      <c r="BZ34" s="207"/>
      <c r="CA34" s="207"/>
      <c r="CB34" s="207"/>
      <c r="CC34" s="207"/>
      <c r="CD34" s="207"/>
      <c r="CE34" s="207"/>
      <c r="CF34" s="207"/>
      <c r="CG34" s="207"/>
      <c r="CH34" s="207"/>
      <c r="CI34" s="207"/>
      <c r="CJ34" s="207"/>
      <c r="CK34" s="207"/>
      <c r="CL34" s="207"/>
      <c r="CM34" s="207"/>
      <c r="CN34" s="207"/>
      <c r="CO34" s="207"/>
      <c r="CP34" s="207"/>
      <c r="CQ34" s="207"/>
      <c r="CR34" s="207"/>
      <c r="CS34" s="207"/>
      <c r="CT34" s="207"/>
      <c r="CU34" s="207"/>
      <c r="CV34" s="207"/>
      <c r="CW34" s="207"/>
      <c r="CX34" s="207"/>
      <c r="CY34" s="207"/>
      <c r="CZ34" s="207"/>
      <c r="DA34" s="207"/>
      <c r="DB34" s="207"/>
      <c r="DC34" s="207"/>
      <c r="DD34" s="207"/>
      <c r="DE34" s="207"/>
      <c r="DF34" s="207"/>
      <c r="DG34" s="207"/>
      <c r="DH34" s="207"/>
      <c r="DI34" s="207"/>
      <c r="DJ34" s="207"/>
      <c r="DK34" s="207"/>
      <c r="DL34" s="207"/>
      <c r="DM34" s="207"/>
      <c r="DN34" s="207"/>
      <c r="DO34" s="207"/>
      <c r="DP34" s="207"/>
      <c r="DQ34" s="207"/>
      <c r="DR34" s="207"/>
      <c r="DS34" s="207"/>
      <c r="DT34" s="207"/>
      <c r="DU34" s="207"/>
      <c r="DV34" s="207"/>
      <c r="DW34" s="207"/>
      <c r="DX34" s="207"/>
      <c r="DY34" s="207"/>
      <c r="DZ34" s="207"/>
      <c r="EA34" s="207"/>
      <c r="EB34" s="207"/>
      <c r="EC34" s="207"/>
      <c r="ED34" s="207"/>
      <c r="EE34" s="207"/>
      <c r="EF34" s="207"/>
      <c r="EG34" s="207"/>
      <c r="EH34" s="207"/>
      <c r="EI34" s="207"/>
      <c r="EJ34" s="207"/>
      <c r="EK34" s="207"/>
      <c r="EL34" s="207"/>
      <c r="EM34" s="207"/>
      <c r="EN34" s="207"/>
      <c r="EO34" s="207"/>
      <c r="EP34" s="207"/>
      <c r="EQ34" s="207"/>
      <c r="ER34" s="207"/>
      <c r="ES34" s="207"/>
      <c r="ET34" s="207"/>
      <c r="EU34" s="207"/>
      <c r="EV34" s="207"/>
      <c r="EW34" s="207"/>
      <c r="EX34" s="207"/>
      <c r="EY34" s="207"/>
      <c r="EZ34" s="207"/>
      <c r="FA34" s="207"/>
      <c r="FB34" s="207"/>
      <c r="FC34" s="207"/>
      <c r="FD34" s="207"/>
      <c r="FE34" s="207"/>
      <c r="FF34" s="207"/>
      <c r="FG34" s="207"/>
      <c r="FH34" s="207"/>
      <c r="FI34" s="207"/>
      <c r="FJ34" s="207"/>
      <c r="FK34" s="207"/>
      <c r="FL34" s="207"/>
      <c r="FM34" s="207"/>
      <c r="FN34" s="207"/>
      <c r="FO34" s="207"/>
      <c r="FP34" s="207"/>
      <c r="FQ34" s="207"/>
      <c r="FR34" s="207"/>
      <c r="FS34" s="207"/>
      <c r="FT34" s="207"/>
      <c r="FU34" s="207"/>
      <c r="FV34" s="207"/>
      <c r="FW34" s="207"/>
      <c r="FX34" s="207"/>
      <c r="FY34" s="207"/>
      <c r="FZ34" s="207"/>
      <c r="GA34" s="207"/>
      <c r="GB34" s="207"/>
      <c r="GC34" s="207"/>
      <c r="GD34" s="207"/>
      <c r="GE34" s="207"/>
      <c r="GF34" s="207"/>
      <c r="GG34" s="207"/>
      <c r="GH34" s="207"/>
      <c r="GI34" s="207"/>
      <c r="GJ34" s="207"/>
      <c r="GK34" s="207"/>
      <c r="GL34" s="207"/>
      <c r="GM34" s="207"/>
      <c r="GN34" s="207"/>
      <c r="GO34" s="207"/>
      <c r="GP34" s="207"/>
      <c r="GQ34" s="207"/>
      <c r="GR34" s="207"/>
      <c r="GS34" s="207"/>
      <c r="GT34" s="207"/>
      <c r="GU34" s="207"/>
      <c r="GV34" s="207"/>
      <c r="GW34" s="207"/>
      <c r="GX34" s="207"/>
      <c r="GY34" s="207"/>
      <c r="GZ34" s="207"/>
      <c r="HA34" s="207"/>
      <c r="HB34" s="207"/>
      <c r="HC34" s="207"/>
      <c r="HD34" s="207"/>
      <c r="HE34" s="207"/>
      <c r="HF34" s="207"/>
      <c r="HG34" s="207"/>
      <c r="HH34" s="207"/>
      <c r="HI34" s="207"/>
      <c r="HJ34" s="207"/>
      <c r="HK34" s="207"/>
      <c r="HL34" s="207"/>
      <c r="HM34" s="207"/>
      <c r="HN34" s="207"/>
      <c r="HO34" s="207"/>
      <c r="HP34" s="207"/>
      <c r="HQ34" s="207"/>
      <c r="HR34" s="207"/>
      <c r="HS34" s="207"/>
      <c r="HT34" s="207"/>
      <c r="HU34" s="207"/>
      <c r="HV34" s="207"/>
      <c r="HW34" s="207"/>
      <c r="HX34" s="207"/>
      <c r="HY34" s="207"/>
      <c r="HZ34" s="207"/>
      <c r="IA34" s="207"/>
      <c r="IB34" s="207"/>
      <c r="IC34" s="207"/>
      <c r="ID34" s="207"/>
      <c r="IE34" s="207"/>
      <c r="IF34" s="207"/>
      <c r="IG34" s="207"/>
      <c r="IH34" s="207"/>
      <c r="II34" s="207"/>
      <c r="IJ34" s="207"/>
      <c r="IK34" s="207"/>
      <c r="IL34" s="207"/>
      <c r="IM34" s="207"/>
      <c r="IN34" s="207"/>
      <c r="IO34" s="207"/>
      <c r="IP34" s="207"/>
      <c r="IQ34" s="207"/>
      <c r="IR34" s="207"/>
      <c r="IS34" s="207"/>
      <c r="IT34" s="207"/>
      <c r="IU34" s="207"/>
    </row>
    <row r="35" spans="1:255" x14ac:dyDescent="0.2">
      <c r="A35" s="225"/>
      <c r="B35" s="207"/>
      <c r="C35" s="207"/>
      <c r="D35" s="207"/>
      <c r="E35" s="207"/>
      <c r="F35" s="207"/>
      <c r="G35" s="207"/>
      <c r="H35" s="207"/>
      <c r="I35" s="207"/>
      <c r="J35" s="207"/>
      <c r="K35" s="207"/>
      <c r="L35" s="207"/>
      <c r="M35" s="207"/>
      <c r="N35" s="207"/>
      <c r="O35" s="207"/>
      <c r="P35" s="207"/>
      <c r="Q35" s="207"/>
      <c r="R35" s="207"/>
      <c r="S35" s="207"/>
      <c r="T35" s="207"/>
      <c r="U35" s="207"/>
      <c r="V35" s="207"/>
      <c r="W35" s="207"/>
      <c r="X35" s="207"/>
      <c r="Y35" s="207"/>
      <c r="Z35" s="207"/>
      <c r="AA35" s="207"/>
      <c r="AB35" s="207"/>
      <c r="AC35" s="207"/>
      <c r="AD35" s="207"/>
      <c r="AE35" s="207"/>
      <c r="AF35" s="207"/>
      <c r="AG35" s="207"/>
      <c r="AH35" s="207"/>
      <c r="AI35" s="207"/>
      <c r="AJ35" s="207"/>
      <c r="AK35" s="207"/>
      <c r="AL35" s="207"/>
      <c r="AM35" s="207"/>
      <c r="AN35" s="207"/>
      <c r="AO35" s="207"/>
      <c r="AP35" s="207"/>
      <c r="AQ35" s="207"/>
      <c r="AR35" s="207"/>
      <c r="AS35" s="207"/>
      <c r="AT35" s="207"/>
      <c r="AU35" s="207"/>
      <c r="AV35" s="207"/>
      <c r="AW35" s="207"/>
      <c r="AX35" s="207"/>
      <c r="AY35" s="207"/>
      <c r="AZ35" s="207"/>
      <c r="BA35" s="207"/>
      <c r="BB35" s="207"/>
      <c r="BC35" s="207"/>
      <c r="BD35" s="207"/>
      <c r="BE35" s="207"/>
      <c r="BF35" s="207"/>
      <c r="BG35" s="207"/>
      <c r="BH35" s="207"/>
      <c r="BI35" s="207"/>
      <c r="BJ35" s="207"/>
      <c r="BK35" s="207"/>
      <c r="BL35" s="207"/>
      <c r="BM35" s="207"/>
      <c r="BN35" s="207"/>
      <c r="BO35" s="207"/>
      <c r="BP35" s="207"/>
      <c r="BQ35" s="207"/>
      <c r="BR35" s="207"/>
      <c r="BS35" s="207"/>
      <c r="BT35" s="207"/>
      <c r="BU35" s="207"/>
      <c r="BV35" s="207"/>
      <c r="BW35" s="207"/>
      <c r="BX35" s="207"/>
      <c r="BY35" s="207"/>
      <c r="BZ35" s="207"/>
      <c r="CA35" s="207"/>
      <c r="CB35" s="207"/>
      <c r="CC35" s="207"/>
      <c r="CD35" s="207"/>
      <c r="CE35" s="207"/>
      <c r="CF35" s="207"/>
      <c r="CG35" s="207"/>
      <c r="CH35" s="207"/>
      <c r="CI35" s="207"/>
      <c r="CJ35" s="207"/>
      <c r="CK35" s="207"/>
      <c r="CL35" s="207"/>
      <c r="CM35" s="207"/>
      <c r="CN35" s="207"/>
      <c r="CO35" s="207"/>
      <c r="CP35" s="207"/>
      <c r="CQ35" s="207"/>
      <c r="CR35" s="207"/>
      <c r="CS35" s="207"/>
      <c r="CT35" s="207"/>
      <c r="CU35" s="207"/>
      <c r="CV35" s="207"/>
      <c r="CW35" s="207"/>
      <c r="CX35" s="207"/>
      <c r="CY35" s="207"/>
      <c r="CZ35" s="207"/>
      <c r="DA35" s="207"/>
      <c r="DB35" s="207"/>
      <c r="DC35" s="207"/>
      <c r="DD35" s="207"/>
      <c r="DE35" s="207"/>
      <c r="DF35" s="207"/>
      <c r="DG35" s="207"/>
      <c r="DH35" s="207"/>
      <c r="DI35" s="207"/>
      <c r="DJ35" s="207"/>
      <c r="DK35" s="207"/>
      <c r="DL35" s="207"/>
      <c r="DM35" s="207"/>
      <c r="DN35" s="207"/>
      <c r="DO35" s="207"/>
      <c r="DP35" s="207"/>
      <c r="DQ35" s="207"/>
      <c r="DR35" s="207"/>
      <c r="DS35" s="207"/>
      <c r="DT35" s="207"/>
      <c r="DU35" s="207"/>
      <c r="DV35" s="207"/>
      <c r="DW35" s="207"/>
      <c r="DX35" s="207"/>
      <c r="DY35" s="207"/>
      <c r="DZ35" s="207"/>
      <c r="EA35" s="207"/>
      <c r="EB35" s="207"/>
      <c r="EC35" s="207"/>
      <c r="ED35" s="207"/>
      <c r="EE35" s="207"/>
      <c r="EF35" s="207"/>
      <c r="EG35" s="207"/>
      <c r="EH35" s="207"/>
      <c r="EI35" s="207"/>
      <c r="EJ35" s="207"/>
      <c r="EK35" s="207"/>
      <c r="EL35" s="207"/>
      <c r="EM35" s="207"/>
      <c r="EN35" s="207"/>
      <c r="EO35" s="207"/>
      <c r="EP35" s="207"/>
      <c r="EQ35" s="207"/>
      <c r="ER35" s="207"/>
      <c r="ES35" s="207"/>
      <c r="ET35" s="207"/>
      <c r="EU35" s="207"/>
      <c r="EV35" s="207"/>
      <c r="EW35" s="207"/>
      <c r="EX35" s="207"/>
      <c r="EY35" s="207"/>
      <c r="EZ35" s="207"/>
      <c r="FA35" s="207"/>
      <c r="FB35" s="207"/>
      <c r="FC35" s="207"/>
      <c r="FD35" s="207"/>
      <c r="FE35" s="207"/>
      <c r="FF35" s="207"/>
      <c r="FG35" s="207"/>
      <c r="FH35" s="207"/>
      <c r="FI35" s="207"/>
      <c r="FJ35" s="207"/>
      <c r="FK35" s="207"/>
      <c r="FL35" s="207"/>
      <c r="FM35" s="207"/>
      <c r="FN35" s="207"/>
      <c r="FO35" s="207"/>
      <c r="FP35" s="207"/>
      <c r="FQ35" s="207"/>
      <c r="FR35" s="207"/>
      <c r="FS35" s="207"/>
      <c r="FT35" s="207"/>
      <c r="FU35" s="207"/>
      <c r="FV35" s="207"/>
      <c r="FW35" s="207"/>
      <c r="FX35" s="207"/>
      <c r="FY35" s="207"/>
      <c r="FZ35" s="207"/>
      <c r="GA35" s="207"/>
      <c r="GB35" s="207"/>
      <c r="GC35" s="207"/>
      <c r="GD35" s="207"/>
      <c r="GE35" s="207"/>
      <c r="GF35" s="207"/>
      <c r="GG35" s="207"/>
      <c r="GH35" s="207"/>
      <c r="GI35" s="207"/>
      <c r="GJ35" s="207"/>
      <c r="GK35" s="207"/>
      <c r="GL35" s="207"/>
      <c r="GM35" s="207"/>
      <c r="GN35" s="207"/>
      <c r="GO35" s="207"/>
      <c r="GP35" s="207"/>
      <c r="GQ35" s="207"/>
      <c r="GR35" s="207"/>
      <c r="GS35" s="207"/>
      <c r="GT35" s="207"/>
      <c r="GU35" s="207"/>
      <c r="GV35" s="207"/>
      <c r="GW35" s="207"/>
      <c r="GX35" s="207"/>
      <c r="GY35" s="207"/>
      <c r="GZ35" s="207"/>
      <c r="HA35" s="207"/>
      <c r="HB35" s="207"/>
      <c r="HC35" s="207"/>
      <c r="HD35" s="207"/>
      <c r="HE35" s="207"/>
      <c r="HF35" s="207"/>
      <c r="HG35" s="207"/>
      <c r="HH35" s="207"/>
      <c r="HI35" s="207"/>
      <c r="HJ35" s="207"/>
      <c r="HK35" s="207"/>
      <c r="HL35" s="207"/>
      <c r="HM35" s="207"/>
      <c r="HN35" s="207"/>
      <c r="HO35" s="207"/>
      <c r="HP35" s="207"/>
      <c r="HQ35" s="207"/>
      <c r="HR35" s="207"/>
      <c r="HS35" s="207"/>
      <c r="HT35" s="207"/>
      <c r="HU35" s="207"/>
      <c r="HV35" s="207"/>
      <c r="HW35" s="207"/>
      <c r="HX35" s="207"/>
      <c r="HY35" s="207"/>
      <c r="HZ35" s="207"/>
      <c r="IA35" s="207"/>
      <c r="IB35" s="207"/>
      <c r="IC35" s="207"/>
      <c r="ID35" s="207"/>
      <c r="IE35" s="207"/>
      <c r="IF35" s="207"/>
      <c r="IG35" s="207"/>
      <c r="IH35" s="207"/>
      <c r="II35" s="207"/>
      <c r="IJ35" s="207"/>
      <c r="IK35" s="207"/>
      <c r="IL35" s="207"/>
      <c r="IM35" s="207"/>
      <c r="IN35" s="207"/>
      <c r="IO35" s="207"/>
      <c r="IP35" s="207"/>
      <c r="IQ35" s="207"/>
      <c r="IR35" s="207"/>
      <c r="IS35" s="207"/>
      <c r="IT35" s="207"/>
      <c r="IU35" s="207"/>
    </row>
    <row r="36" spans="1:255" x14ac:dyDescent="0.2">
      <c r="A36" s="225"/>
      <c r="B36" s="207"/>
      <c r="C36" s="207"/>
      <c r="D36" s="207"/>
      <c r="E36" s="207"/>
      <c r="F36" s="207"/>
      <c r="G36" s="207"/>
      <c r="H36" s="207"/>
      <c r="I36" s="207"/>
      <c r="J36" s="207"/>
      <c r="K36" s="207"/>
      <c r="L36" s="207"/>
      <c r="M36" s="207"/>
      <c r="N36" s="207"/>
      <c r="O36" s="207"/>
      <c r="P36" s="207"/>
      <c r="Q36" s="207"/>
      <c r="R36" s="207"/>
      <c r="S36" s="207"/>
      <c r="T36" s="207"/>
      <c r="U36" s="207"/>
      <c r="V36" s="207"/>
      <c r="W36" s="207"/>
      <c r="X36" s="207"/>
      <c r="Y36" s="207"/>
      <c r="Z36" s="207"/>
      <c r="AA36" s="207"/>
      <c r="AB36" s="207"/>
      <c r="AC36" s="207"/>
      <c r="AD36" s="207"/>
      <c r="AE36" s="207"/>
      <c r="AF36" s="207"/>
      <c r="AG36" s="207"/>
      <c r="AH36" s="207"/>
      <c r="AI36" s="207"/>
      <c r="AJ36" s="207"/>
      <c r="AK36" s="207"/>
      <c r="AL36" s="207"/>
      <c r="AM36" s="207"/>
      <c r="AN36" s="207"/>
      <c r="AO36" s="207"/>
      <c r="AP36" s="207"/>
      <c r="AQ36" s="207"/>
      <c r="AR36" s="207"/>
      <c r="AS36" s="207"/>
      <c r="AT36" s="207"/>
      <c r="AU36" s="207"/>
      <c r="AV36" s="207"/>
      <c r="AW36" s="207"/>
      <c r="AX36" s="207"/>
      <c r="AY36" s="207"/>
      <c r="AZ36" s="207"/>
      <c r="BA36" s="207"/>
      <c r="BB36" s="207"/>
      <c r="BC36" s="207"/>
      <c r="BD36" s="207"/>
      <c r="BE36" s="207"/>
      <c r="BF36" s="207"/>
      <c r="BG36" s="207"/>
      <c r="BH36" s="207"/>
      <c r="BI36" s="207"/>
      <c r="BJ36" s="207"/>
      <c r="BK36" s="207"/>
      <c r="BL36" s="207"/>
      <c r="BM36" s="207"/>
      <c r="BN36" s="207"/>
      <c r="BO36" s="207"/>
      <c r="BP36" s="207"/>
      <c r="BQ36" s="207"/>
      <c r="BR36" s="207"/>
      <c r="BS36" s="207"/>
      <c r="BT36" s="207"/>
      <c r="BU36" s="207"/>
      <c r="BV36" s="207"/>
      <c r="BW36" s="207"/>
      <c r="BX36" s="207"/>
      <c r="BY36" s="207"/>
      <c r="BZ36" s="207"/>
      <c r="CA36" s="207"/>
      <c r="CB36" s="207"/>
      <c r="CC36" s="207"/>
      <c r="CD36" s="207"/>
      <c r="CE36" s="207"/>
      <c r="CF36" s="207"/>
      <c r="CG36" s="207"/>
      <c r="CH36" s="207"/>
      <c r="CI36" s="207"/>
      <c r="CJ36" s="207"/>
      <c r="CK36" s="207"/>
      <c r="CL36" s="207"/>
      <c r="CM36" s="207"/>
      <c r="CN36" s="207"/>
      <c r="CO36" s="207"/>
      <c r="CP36" s="207"/>
      <c r="CQ36" s="207"/>
      <c r="CR36" s="207"/>
      <c r="CS36" s="207"/>
      <c r="CT36" s="207"/>
      <c r="CU36" s="207"/>
      <c r="CV36" s="207"/>
      <c r="CW36" s="207"/>
      <c r="CX36" s="207"/>
      <c r="CY36" s="207"/>
      <c r="CZ36" s="207"/>
      <c r="DA36" s="207"/>
      <c r="DB36" s="207"/>
      <c r="DC36" s="207"/>
      <c r="DD36" s="207"/>
      <c r="DE36" s="207"/>
      <c r="DF36" s="207"/>
      <c r="DG36" s="207"/>
      <c r="DH36" s="207"/>
      <c r="DI36" s="207"/>
      <c r="DJ36" s="207"/>
      <c r="DK36" s="207"/>
      <c r="DL36" s="207"/>
      <c r="DM36" s="207"/>
      <c r="DN36" s="207"/>
      <c r="DO36" s="207"/>
      <c r="DP36" s="207"/>
      <c r="DQ36" s="207"/>
      <c r="DR36" s="207"/>
      <c r="DS36" s="207"/>
      <c r="DT36" s="207"/>
      <c r="DU36" s="207"/>
      <c r="DV36" s="207"/>
      <c r="DW36" s="207"/>
      <c r="DX36" s="207"/>
      <c r="DY36" s="207"/>
      <c r="DZ36" s="207"/>
      <c r="EA36" s="207"/>
      <c r="EB36" s="207"/>
      <c r="EC36" s="207"/>
      <c r="ED36" s="207"/>
      <c r="EE36" s="207"/>
      <c r="EF36" s="207"/>
      <c r="EG36" s="207"/>
      <c r="EH36" s="207"/>
      <c r="EI36" s="207"/>
      <c r="EJ36" s="207"/>
      <c r="EK36" s="207"/>
      <c r="EL36" s="207"/>
      <c r="EM36" s="207"/>
      <c r="EN36" s="207"/>
      <c r="EO36" s="207"/>
      <c r="EP36" s="207"/>
      <c r="EQ36" s="207"/>
      <c r="ER36" s="207"/>
      <c r="ES36" s="207"/>
      <c r="ET36" s="207"/>
      <c r="EU36" s="207"/>
      <c r="EV36" s="207"/>
      <c r="EW36" s="207"/>
      <c r="EX36" s="207"/>
      <c r="EY36" s="207"/>
      <c r="EZ36" s="207"/>
      <c r="FA36" s="207"/>
      <c r="FB36" s="207"/>
      <c r="FC36" s="207"/>
      <c r="FD36" s="207"/>
      <c r="FE36" s="207"/>
      <c r="FF36" s="207"/>
      <c r="FG36" s="207"/>
      <c r="FH36" s="207"/>
      <c r="FI36" s="207"/>
      <c r="FJ36" s="207"/>
      <c r="FK36" s="207"/>
      <c r="FL36" s="207"/>
      <c r="FM36" s="207"/>
      <c r="FN36" s="207"/>
      <c r="FO36" s="207"/>
      <c r="FP36" s="207"/>
      <c r="FQ36" s="207"/>
      <c r="FR36" s="207"/>
      <c r="FS36" s="207"/>
      <c r="FT36" s="207"/>
      <c r="FU36" s="207"/>
      <c r="FV36" s="207"/>
      <c r="FW36" s="207"/>
      <c r="FX36" s="207"/>
      <c r="FY36" s="207"/>
      <c r="FZ36" s="207"/>
      <c r="GA36" s="207"/>
      <c r="GB36" s="207"/>
      <c r="GC36" s="207"/>
      <c r="GD36" s="207"/>
      <c r="GE36" s="207"/>
      <c r="GF36" s="207"/>
      <c r="GG36" s="207"/>
      <c r="GH36" s="207"/>
      <c r="GI36" s="207"/>
      <c r="GJ36" s="207"/>
      <c r="GK36" s="207"/>
      <c r="GL36" s="207"/>
      <c r="GM36" s="207"/>
      <c r="GN36" s="207"/>
      <c r="GO36" s="207"/>
      <c r="GP36" s="207"/>
      <c r="GQ36" s="207"/>
      <c r="GR36" s="207"/>
      <c r="GS36" s="207"/>
      <c r="GT36" s="207"/>
      <c r="GU36" s="207"/>
      <c r="GV36" s="207"/>
      <c r="GW36" s="207"/>
      <c r="GX36" s="207"/>
      <c r="GY36" s="207"/>
      <c r="GZ36" s="207"/>
      <c r="HA36" s="207"/>
      <c r="HB36" s="207"/>
      <c r="HC36" s="207"/>
      <c r="HD36" s="207"/>
      <c r="HE36" s="207"/>
      <c r="HF36" s="207"/>
      <c r="HG36" s="207"/>
      <c r="HH36" s="207"/>
      <c r="HI36" s="207"/>
      <c r="HJ36" s="207"/>
      <c r="HK36" s="207"/>
      <c r="HL36" s="207"/>
      <c r="HM36" s="207"/>
      <c r="HN36" s="207"/>
      <c r="HO36" s="207"/>
      <c r="HP36" s="207"/>
      <c r="HQ36" s="207"/>
      <c r="HR36" s="207"/>
      <c r="HS36" s="207"/>
      <c r="HT36" s="207"/>
      <c r="HU36" s="207"/>
      <c r="HV36" s="207"/>
      <c r="HW36" s="207"/>
      <c r="HX36" s="207"/>
      <c r="HY36" s="207"/>
      <c r="HZ36" s="207"/>
      <c r="IA36" s="207"/>
      <c r="IB36" s="207"/>
      <c r="IC36" s="207"/>
      <c r="ID36" s="207"/>
      <c r="IE36" s="207"/>
      <c r="IF36" s="207"/>
      <c r="IG36" s="207"/>
      <c r="IH36" s="207"/>
      <c r="II36" s="207"/>
      <c r="IJ36" s="207"/>
      <c r="IK36" s="207"/>
      <c r="IL36" s="207"/>
      <c r="IM36" s="207"/>
      <c r="IN36" s="207"/>
      <c r="IO36" s="207"/>
      <c r="IP36" s="207"/>
      <c r="IQ36" s="207"/>
      <c r="IR36" s="207"/>
      <c r="IS36" s="207"/>
      <c r="IT36" s="207"/>
      <c r="IU36" s="207"/>
    </row>
    <row r="37" spans="1:255" x14ac:dyDescent="0.2">
      <c r="A37" s="225"/>
      <c r="B37" s="207"/>
      <c r="C37" s="207"/>
      <c r="D37" s="207"/>
      <c r="E37" s="207"/>
      <c r="F37" s="207"/>
      <c r="G37" s="207"/>
      <c r="H37" s="207"/>
      <c r="I37" s="207"/>
      <c r="J37" s="207"/>
      <c r="K37" s="207"/>
      <c r="L37" s="207"/>
      <c r="M37" s="207"/>
      <c r="N37" s="207"/>
      <c r="O37" s="207"/>
      <c r="P37" s="207"/>
      <c r="Q37" s="207"/>
      <c r="R37" s="207"/>
      <c r="S37" s="207"/>
      <c r="T37" s="207"/>
      <c r="U37" s="207"/>
      <c r="V37" s="207"/>
      <c r="W37" s="207"/>
      <c r="X37" s="207"/>
      <c r="Y37" s="207"/>
      <c r="Z37" s="207"/>
      <c r="AA37" s="207"/>
      <c r="AB37" s="207"/>
      <c r="AC37" s="207"/>
      <c r="AD37" s="207"/>
      <c r="AE37" s="207"/>
      <c r="AF37" s="207"/>
      <c r="AG37" s="207"/>
      <c r="AH37" s="207"/>
      <c r="AI37" s="207"/>
      <c r="AJ37" s="207"/>
      <c r="AK37" s="207"/>
      <c r="AL37" s="207"/>
      <c r="AM37" s="207"/>
      <c r="AN37" s="207"/>
      <c r="AO37" s="207"/>
      <c r="AP37" s="207"/>
      <c r="AQ37" s="207"/>
      <c r="AR37" s="207"/>
      <c r="AS37" s="207"/>
      <c r="AT37" s="207"/>
      <c r="AU37" s="207"/>
      <c r="AV37" s="207"/>
      <c r="AW37" s="207"/>
      <c r="AX37" s="207"/>
      <c r="AY37" s="207"/>
      <c r="AZ37" s="207"/>
      <c r="BA37" s="207"/>
      <c r="BB37" s="207"/>
      <c r="BC37" s="207"/>
      <c r="BD37" s="207"/>
      <c r="BE37" s="207"/>
      <c r="BF37" s="207"/>
      <c r="BG37" s="207"/>
      <c r="BH37" s="207"/>
      <c r="BI37" s="207"/>
      <c r="BJ37" s="207"/>
      <c r="BK37" s="207"/>
      <c r="BL37" s="207"/>
      <c r="BM37" s="207"/>
      <c r="BN37" s="207"/>
      <c r="BO37" s="207"/>
      <c r="BP37" s="207"/>
      <c r="BQ37" s="207"/>
      <c r="BR37" s="207"/>
      <c r="BS37" s="207"/>
      <c r="BT37" s="207"/>
      <c r="BU37" s="207"/>
      <c r="BV37" s="207"/>
      <c r="BW37" s="207"/>
      <c r="BX37" s="207"/>
      <c r="BY37" s="207"/>
      <c r="BZ37" s="207"/>
      <c r="CA37" s="207"/>
      <c r="CB37" s="207"/>
      <c r="CC37" s="207"/>
      <c r="CD37" s="207"/>
      <c r="CE37" s="207"/>
      <c r="CF37" s="207"/>
      <c r="CG37" s="207"/>
      <c r="CH37" s="207"/>
      <c r="CI37" s="207"/>
      <c r="CJ37" s="207"/>
      <c r="CK37" s="207"/>
      <c r="CL37" s="207"/>
      <c r="CM37" s="207"/>
      <c r="CN37" s="207"/>
      <c r="CO37" s="207"/>
      <c r="CP37" s="207"/>
      <c r="CQ37" s="207"/>
      <c r="CR37" s="207"/>
      <c r="CS37" s="207"/>
      <c r="CT37" s="207"/>
      <c r="CU37" s="207"/>
      <c r="CV37" s="207"/>
      <c r="CW37" s="207"/>
      <c r="CX37" s="207"/>
      <c r="CY37" s="207"/>
      <c r="CZ37" s="207"/>
      <c r="DA37" s="207"/>
      <c r="DB37" s="207"/>
      <c r="DC37" s="207"/>
      <c r="DD37" s="207"/>
      <c r="DE37" s="207"/>
      <c r="DF37" s="207"/>
      <c r="DG37" s="207"/>
      <c r="DH37" s="207"/>
      <c r="DI37" s="207"/>
      <c r="DJ37" s="207"/>
      <c r="DK37" s="207"/>
      <c r="DL37" s="207"/>
      <c r="DM37" s="207"/>
      <c r="DN37" s="207"/>
      <c r="DO37" s="207"/>
      <c r="DP37" s="207"/>
      <c r="DQ37" s="207"/>
      <c r="DR37" s="207"/>
      <c r="DS37" s="207"/>
      <c r="DT37" s="207"/>
      <c r="DU37" s="207"/>
      <c r="DV37" s="207"/>
      <c r="DW37" s="207"/>
      <c r="DX37" s="207"/>
      <c r="DY37" s="207"/>
      <c r="DZ37" s="207"/>
      <c r="EA37" s="207"/>
      <c r="EB37" s="207"/>
      <c r="EC37" s="207"/>
      <c r="ED37" s="207"/>
      <c r="EE37" s="207"/>
      <c r="EF37" s="207"/>
      <c r="EG37" s="207"/>
      <c r="EH37" s="207"/>
      <c r="EI37" s="207"/>
      <c r="EJ37" s="207"/>
      <c r="EK37" s="207"/>
      <c r="EL37" s="207"/>
      <c r="EM37" s="207"/>
      <c r="EN37" s="207"/>
      <c r="EO37" s="207"/>
      <c r="EP37" s="207"/>
      <c r="EQ37" s="207"/>
      <c r="ER37" s="207"/>
      <c r="ES37" s="207"/>
      <c r="ET37" s="207"/>
      <c r="EU37" s="207"/>
      <c r="EV37" s="207"/>
      <c r="EW37" s="207"/>
      <c r="EX37" s="207"/>
      <c r="EY37" s="207"/>
      <c r="EZ37" s="207"/>
      <c r="FA37" s="207"/>
      <c r="FB37" s="207"/>
      <c r="FC37" s="207"/>
      <c r="FD37" s="207"/>
      <c r="FE37" s="207"/>
      <c r="FF37" s="207"/>
      <c r="FG37" s="207"/>
      <c r="FH37" s="207"/>
      <c r="FI37" s="207"/>
      <c r="FJ37" s="207"/>
      <c r="FK37" s="207"/>
      <c r="FL37" s="207"/>
      <c r="FM37" s="207"/>
      <c r="FN37" s="207"/>
      <c r="FO37" s="207"/>
      <c r="FP37" s="207"/>
      <c r="FQ37" s="207"/>
      <c r="FR37" s="207"/>
      <c r="FS37" s="207"/>
      <c r="FT37" s="207"/>
      <c r="FU37" s="207"/>
      <c r="FV37" s="207"/>
      <c r="FW37" s="207"/>
      <c r="FX37" s="207"/>
      <c r="FY37" s="207"/>
      <c r="FZ37" s="207"/>
      <c r="GA37" s="207"/>
      <c r="GB37" s="207"/>
      <c r="GC37" s="207"/>
      <c r="GD37" s="207"/>
      <c r="GE37" s="207"/>
      <c r="GF37" s="207"/>
      <c r="GG37" s="207"/>
      <c r="GH37" s="207"/>
      <c r="GI37" s="207"/>
      <c r="GJ37" s="207"/>
      <c r="GK37" s="207"/>
      <c r="GL37" s="207"/>
      <c r="GM37" s="207"/>
      <c r="GN37" s="207"/>
      <c r="GO37" s="207"/>
      <c r="GP37" s="207"/>
      <c r="GQ37" s="207"/>
      <c r="GR37" s="207"/>
      <c r="GS37" s="207"/>
      <c r="GT37" s="207"/>
      <c r="GU37" s="207"/>
      <c r="GV37" s="207"/>
      <c r="GW37" s="207"/>
      <c r="GX37" s="207"/>
      <c r="GY37" s="207"/>
      <c r="GZ37" s="207"/>
      <c r="HA37" s="207"/>
      <c r="HB37" s="207"/>
      <c r="HC37" s="207"/>
      <c r="HD37" s="207"/>
      <c r="HE37" s="207"/>
      <c r="HF37" s="207"/>
      <c r="HG37" s="207"/>
      <c r="HH37" s="207"/>
      <c r="HI37" s="207"/>
      <c r="HJ37" s="207"/>
      <c r="HK37" s="207"/>
      <c r="HL37" s="207"/>
      <c r="HM37" s="207"/>
      <c r="HN37" s="207"/>
      <c r="HO37" s="207"/>
      <c r="HP37" s="207"/>
      <c r="HQ37" s="207"/>
      <c r="HR37" s="207"/>
      <c r="HS37" s="207"/>
      <c r="HT37" s="207"/>
      <c r="HU37" s="207"/>
      <c r="HV37" s="207"/>
      <c r="HW37" s="207"/>
      <c r="HX37" s="207"/>
      <c r="HY37" s="207"/>
      <c r="HZ37" s="207"/>
      <c r="IA37" s="207"/>
      <c r="IB37" s="207"/>
      <c r="IC37" s="207"/>
      <c r="ID37" s="207"/>
      <c r="IE37" s="207"/>
      <c r="IF37" s="207"/>
      <c r="IG37" s="207"/>
      <c r="IH37" s="207"/>
      <c r="II37" s="207"/>
      <c r="IJ37" s="207"/>
      <c r="IK37" s="207"/>
      <c r="IL37" s="207"/>
      <c r="IM37" s="207"/>
      <c r="IN37" s="207"/>
      <c r="IO37" s="207"/>
      <c r="IP37" s="207"/>
      <c r="IQ37" s="207"/>
      <c r="IR37" s="207"/>
      <c r="IS37" s="207"/>
      <c r="IT37" s="207"/>
      <c r="IU37" s="207"/>
    </row>
    <row r="38" spans="1:255" x14ac:dyDescent="0.2">
      <c r="A38" s="303" t="s">
        <v>414</v>
      </c>
      <c r="B38" s="304" t="s">
        <v>415</v>
      </c>
      <c r="C38" s="304"/>
      <c r="D38" s="304"/>
      <c r="E38" s="207"/>
      <c r="F38" s="207"/>
      <c r="G38" s="207"/>
      <c r="H38" s="207"/>
      <c r="I38" s="207"/>
      <c r="J38" s="207"/>
      <c r="K38" s="207"/>
      <c r="L38" s="207"/>
      <c r="M38" s="207"/>
      <c r="N38" s="207"/>
      <c r="O38" s="207"/>
      <c r="P38" s="207"/>
      <c r="Q38" s="207"/>
      <c r="R38" s="207"/>
      <c r="S38" s="207"/>
      <c r="T38" s="207"/>
      <c r="U38" s="207"/>
      <c r="V38" s="207"/>
      <c r="W38" s="207"/>
      <c r="X38" s="207"/>
      <c r="Y38" s="207"/>
      <c r="Z38" s="207"/>
      <c r="AA38" s="207"/>
      <c r="AB38" s="207"/>
      <c r="AC38" s="207"/>
      <c r="AD38" s="207"/>
      <c r="AE38" s="207"/>
      <c r="AF38" s="207"/>
      <c r="AG38" s="207"/>
      <c r="AH38" s="207"/>
      <c r="AI38" s="207"/>
      <c r="AJ38" s="207"/>
      <c r="AK38" s="207"/>
      <c r="AL38" s="207"/>
      <c r="AM38" s="207"/>
      <c r="AN38" s="207"/>
      <c r="AO38" s="207"/>
      <c r="AP38" s="207"/>
      <c r="AQ38" s="207"/>
      <c r="AR38" s="207"/>
      <c r="AS38" s="207"/>
      <c r="AT38" s="207"/>
      <c r="AU38" s="207"/>
      <c r="AV38" s="207"/>
      <c r="AW38" s="207"/>
      <c r="AX38" s="207"/>
      <c r="AY38" s="207"/>
      <c r="AZ38" s="207"/>
      <c r="BA38" s="207"/>
      <c r="BB38" s="207"/>
      <c r="BC38" s="207"/>
      <c r="BD38" s="207"/>
      <c r="BE38" s="207"/>
      <c r="BF38" s="207"/>
      <c r="BG38" s="207"/>
      <c r="BH38" s="207"/>
      <c r="BI38" s="207"/>
      <c r="BJ38" s="207"/>
      <c r="BK38" s="207"/>
      <c r="BL38" s="207"/>
      <c r="BM38" s="207"/>
      <c r="BN38" s="207"/>
      <c r="BO38" s="207"/>
      <c r="BP38" s="207"/>
      <c r="BQ38" s="207"/>
      <c r="BR38" s="207"/>
      <c r="BS38" s="207"/>
      <c r="BT38" s="207"/>
      <c r="BU38" s="207"/>
      <c r="BV38" s="207"/>
      <c r="BW38" s="207"/>
      <c r="BX38" s="207"/>
      <c r="BY38" s="207"/>
      <c r="BZ38" s="207"/>
      <c r="CA38" s="207"/>
      <c r="CB38" s="207"/>
      <c r="CC38" s="207"/>
      <c r="CD38" s="207"/>
      <c r="CE38" s="207"/>
      <c r="CF38" s="207"/>
      <c r="CG38" s="207"/>
      <c r="CH38" s="207"/>
      <c r="CI38" s="207"/>
      <c r="CJ38" s="207"/>
      <c r="CK38" s="207"/>
      <c r="CL38" s="207"/>
      <c r="CM38" s="207"/>
      <c r="CN38" s="207"/>
      <c r="CO38" s="207"/>
      <c r="CP38" s="207"/>
      <c r="CQ38" s="207"/>
      <c r="CR38" s="207"/>
      <c r="CS38" s="207"/>
      <c r="CT38" s="207"/>
      <c r="CU38" s="207"/>
      <c r="CV38" s="207"/>
      <c r="CW38" s="207"/>
      <c r="CX38" s="207"/>
      <c r="CY38" s="207"/>
      <c r="CZ38" s="207"/>
      <c r="DA38" s="207"/>
      <c r="DB38" s="207"/>
      <c r="DC38" s="207"/>
      <c r="DD38" s="207"/>
      <c r="DE38" s="207"/>
      <c r="DF38" s="207"/>
      <c r="DG38" s="207"/>
      <c r="DH38" s="207"/>
      <c r="DI38" s="207"/>
      <c r="DJ38" s="207"/>
      <c r="DK38" s="207"/>
      <c r="DL38" s="207"/>
      <c r="DM38" s="207"/>
      <c r="DN38" s="207"/>
      <c r="DO38" s="207"/>
      <c r="DP38" s="207"/>
      <c r="DQ38" s="207"/>
      <c r="DR38" s="207"/>
      <c r="DS38" s="207"/>
      <c r="DT38" s="207"/>
      <c r="DU38" s="207"/>
      <c r="DV38" s="207"/>
      <c r="DW38" s="207"/>
      <c r="DX38" s="207"/>
      <c r="DY38" s="207"/>
      <c r="DZ38" s="207"/>
      <c r="EA38" s="207"/>
      <c r="EB38" s="207"/>
      <c r="EC38" s="207"/>
      <c r="ED38" s="207"/>
      <c r="EE38" s="207"/>
      <c r="EF38" s="207"/>
      <c r="EG38" s="207"/>
      <c r="EH38" s="207"/>
      <c r="EI38" s="207"/>
      <c r="EJ38" s="207"/>
      <c r="EK38" s="207"/>
      <c r="EL38" s="207"/>
      <c r="EM38" s="207"/>
      <c r="EN38" s="207"/>
      <c r="EO38" s="207"/>
      <c r="EP38" s="207"/>
      <c r="EQ38" s="207"/>
      <c r="ER38" s="207"/>
      <c r="ES38" s="207"/>
      <c r="ET38" s="207"/>
      <c r="EU38" s="207"/>
      <c r="EV38" s="207"/>
      <c r="EW38" s="207"/>
      <c r="EX38" s="207"/>
      <c r="EY38" s="207"/>
      <c r="EZ38" s="207"/>
      <c r="FA38" s="207"/>
      <c r="FB38" s="207"/>
      <c r="FC38" s="207"/>
      <c r="FD38" s="207"/>
      <c r="FE38" s="207"/>
      <c r="FF38" s="207"/>
      <c r="FG38" s="207"/>
      <c r="FH38" s="207"/>
      <c r="FI38" s="207"/>
      <c r="FJ38" s="207"/>
      <c r="FK38" s="207"/>
      <c r="FL38" s="207"/>
      <c r="FM38" s="207"/>
      <c r="FN38" s="207"/>
      <c r="FO38" s="207"/>
      <c r="FP38" s="207"/>
      <c r="FQ38" s="207"/>
      <c r="FR38" s="207"/>
      <c r="FS38" s="207"/>
      <c r="FT38" s="207"/>
      <c r="FU38" s="207"/>
      <c r="FV38" s="207"/>
      <c r="FW38" s="207"/>
      <c r="FX38" s="207"/>
      <c r="FY38" s="207"/>
      <c r="FZ38" s="207"/>
      <c r="GA38" s="207"/>
      <c r="GB38" s="207"/>
      <c r="GC38" s="207"/>
      <c r="GD38" s="207"/>
      <c r="GE38" s="207"/>
      <c r="GF38" s="207"/>
      <c r="GG38" s="207"/>
      <c r="GH38" s="207"/>
      <c r="GI38" s="207"/>
      <c r="GJ38" s="207"/>
      <c r="GK38" s="207"/>
      <c r="GL38" s="207"/>
      <c r="GM38" s="207"/>
      <c r="GN38" s="207"/>
      <c r="GO38" s="207"/>
      <c r="GP38" s="207"/>
      <c r="GQ38" s="207"/>
      <c r="GR38" s="207"/>
      <c r="GS38" s="207"/>
      <c r="GT38" s="207"/>
      <c r="GU38" s="207"/>
      <c r="GV38" s="207"/>
      <c r="GW38" s="207"/>
      <c r="GX38" s="207"/>
      <c r="GY38" s="207"/>
      <c r="GZ38" s="207"/>
      <c r="HA38" s="207"/>
      <c r="HB38" s="207"/>
      <c r="HC38" s="207"/>
      <c r="HD38" s="207"/>
      <c r="HE38" s="207"/>
      <c r="HF38" s="207"/>
      <c r="HG38" s="207"/>
      <c r="HH38" s="207"/>
      <c r="HI38" s="207"/>
      <c r="HJ38" s="207"/>
      <c r="HK38" s="207"/>
      <c r="HL38" s="207"/>
      <c r="HM38" s="207"/>
      <c r="HN38" s="207"/>
      <c r="HO38" s="207"/>
      <c r="HP38" s="207"/>
      <c r="HQ38" s="207"/>
      <c r="HR38" s="207"/>
      <c r="HS38" s="207"/>
      <c r="HT38" s="207"/>
      <c r="HU38" s="207"/>
      <c r="HV38" s="207"/>
      <c r="HW38" s="207"/>
      <c r="HX38" s="207"/>
      <c r="HY38" s="207"/>
      <c r="HZ38" s="207"/>
      <c r="IA38" s="207"/>
      <c r="IB38" s="207"/>
      <c r="IC38" s="207"/>
      <c r="ID38" s="207"/>
      <c r="IE38" s="207"/>
      <c r="IF38" s="207"/>
      <c r="IG38" s="207"/>
      <c r="IH38" s="207"/>
      <c r="II38" s="207"/>
      <c r="IJ38" s="207"/>
      <c r="IK38" s="207"/>
      <c r="IL38" s="207"/>
      <c r="IM38" s="207"/>
      <c r="IN38" s="207"/>
      <c r="IO38" s="207"/>
      <c r="IP38" s="207"/>
      <c r="IQ38" s="207"/>
      <c r="IR38" s="207"/>
      <c r="IS38" s="207"/>
      <c r="IT38" s="207"/>
      <c r="IU38" s="207"/>
    </row>
    <row r="39" spans="1:255" x14ac:dyDescent="0.2">
      <c r="A39" s="225"/>
      <c r="B39" s="207"/>
      <c r="C39" s="207"/>
      <c r="D39" s="207"/>
      <c r="E39" s="207"/>
      <c r="F39" s="207"/>
      <c r="G39" s="207"/>
      <c r="H39" s="207"/>
      <c r="I39" s="207"/>
      <c r="J39" s="207"/>
      <c r="K39" s="207"/>
      <c r="L39" s="207"/>
      <c r="M39" s="207"/>
      <c r="N39" s="207"/>
      <c r="O39" s="207"/>
      <c r="P39" s="207"/>
      <c r="Q39" s="207"/>
      <c r="R39" s="207"/>
      <c r="S39" s="207"/>
      <c r="T39" s="207"/>
      <c r="U39" s="207"/>
      <c r="V39" s="207"/>
      <c r="W39" s="207"/>
      <c r="X39" s="207"/>
      <c r="Y39" s="207"/>
      <c r="Z39" s="207"/>
      <c r="AA39" s="207"/>
      <c r="AB39" s="207"/>
      <c r="AC39" s="207"/>
      <c r="AD39" s="207"/>
      <c r="AE39" s="207"/>
      <c r="AF39" s="207"/>
      <c r="AG39" s="207"/>
      <c r="AH39" s="207"/>
      <c r="AI39" s="207"/>
      <c r="AJ39" s="207"/>
      <c r="AK39" s="207"/>
      <c r="AL39" s="207"/>
      <c r="AM39" s="207"/>
      <c r="AN39" s="207"/>
      <c r="AO39" s="207"/>
      <c r="AP39" s="207"/>
      <c r="AQ39" s="207"/>
      <c r="AR39" s="207"/>
      <c r="AS39" s="207"/>
      <c r="AT39" s="207"/>
      <c r="AU39" s="207"/>
      <c r="AV39" s="207"/>
      <c r="AW39" s="207"/>
      <c r="AX39" s="207"/>
      <c r="AY39" s="207"/>
      <c r="AZ39" s="207"/>
      <c r="BA39" s="207"/>
      <c r="BB39" s="207"/>
      <c r="BC39" s="207"/>
      <c r="BD39" s="207"/>
      <c r="BE39" s="207"/>
      <c r="BF39" s="207"/>
      <c r="BG39" s="207"/>
      <c r="BH39" s="207"/>
      <c r="BI39" s="207"/>
      <c r="BJ39" s="207"/>
      <c r="BK39" s="207"/>
      <c r="BL39" s="207"/>
      <c r="BM39" s="207"/>
      <c r="BN39" s="207"/>
      <c r="BO39" s="207"/>
      <c r="BP39" s="207"/>
      <c r="BQ39" s="207"/>
      <c r="BR39" s="207"/>
      <c r="BS39" s="207"/>
      <c r="BT39" s="207"/>
      <c r="BU39" s="207"/>
      <c r="BV39" s="207"/>
      <c r="BW39" s="207"/>
      <c r="BX39" s="207"/>
      <c r="BY39" s="207"/>
      <c r="BZ39" s="207"/>
      <c r="CA39" s="207"/>
      <c r="CB39" s="207"/>
      <c r="CC39" s="207"/>
      <c r="CD39" s="207"/>
      <c r="CE39" s="207"/>
      <c r="CF39" s="207"/>
      <c r="CG39" s="207"/>
      <c r="CH39" s="207"/>
      <c r="CI39" s="207"/>
      <c r="CJ39" s="207"/>
      <c r="CK39" s="207"/>
      <c r="CL39" s="207"/>
      <c r="CM39" s="207"/>
      <c r="CN39" s="207"/>
      <c r="CO39" s="207"/>
      <c r="CP39" s="207"/>
      <c r="CQ39" s="207"/>
      <c r="CR39" s="207"/>
      <c r="CS39" s="207"/>
      <c r="CT39" s="207"/>
      <c r="CU39" s="207"/>
      <c r="CV39" s="207"/>
      <c r="CW39" s="207"/>
      <c r="CX39" s="207"/>
      <c r="CY39" s="207"/>
      <c r="CZ39" s="207"/>
      <c r="DA39" s="207"/>
      <c r="DB39" s="207"/>
      <c r="DC39" s="207"/>
      <c r="DD39" s="207"/>
      <c r="DE39" s="207"/>
      <c r="DF39" s="207"/>
      <c r="DG39" s="207"/>
      <c r="DH39" s="207"/>
      <c r="DI39" s="207"/>
      <c r="DJ39" s="207"/>
      <c r="DK39" s="207"/>
      <c r="DL39" s="207"/>
      <c r="DM39" s="207"/>
      <c r="DN39" s="207"/>
      <c r="DO39" s="207"/>
      <c r="DP39" s="207"/>
      <c r="DQ39" s="207"/>
      <c r="DR39" s="207"/>
      <c r="DS39" s="207"/>
      <c r="DT39" s="207"/>
      <c r="DU39" s="207"/>
      <c r="DV39" s="207"/>
      <c r="DW39" s="207"/>
      <c r="DX39" s="207"/>
      <c r="DY39" s="207"/>
      <c r="DZ39" s="207"/>
      <c r="EA39" s="207"/>
      <c r="EB39" s="207"/>
      <c r="EC39" s="207"/>
      <c r="ED39" s="207"/>
      <c r="EE39" s="207"/>
      <c r="EF39" s="207"/>
      <c r="EG39" s="207"/>
      <c r="EH39" s="207"/>
      <c r="EI39" s="207"/>
      <c r="EJ39" s="207"/>
      <c r="EK39" s="207"/>
      <c r="EL39" s="207"/>
      <c r="EM39" s="207"/>
      <c r="EN39" s="207"/>
      <c r="EO39" s="207"/>
      <c r="EP39" s="207"/>
      <c r="EQ39" s="207"/>
      <c r="ER39" s="207"/>
      <c r="ES39" s="207"/>
      <c r="ET39" s="207"/>
      <c r="EU39" s="207"/>
      <c r="EV39" s="207"/>
      <c r="EW39" s="207"/>
      <c r="EX39" s="207"/>
      <c r="EY39" s="207"/>
      <c r="EZ39" s="207"/>
      <c r="FA39" s="207"/>
      <c r="FB39" s="207"/>
      <c r="FC39" s="207"/>
      <c r="FD39" s="207"/>
      <c r="FE39" s="207"/>
      <c r="FF39" s="207"/>
      <c r="FG39" s="207"/>
      <c r="FH39" s="207"/>
      <c r="FI39" s="207"/>
      <c r="FJ39" s="207"/>
      <c r="FK39" s="207"/>
      <c r="FL39" s="207"/>
      <c r="FM39" s="207"/>
      <c r="FN39" s="207"/>
      <c r="FO39" s="207"/>
      <c r="FP39" s="207"/>
      <c r="FQ39" s="207"/>
      <c r="FR39" s="207"/>
      <c r="FS39" s="207"/>
      <c r="FT39" s="207"/>
      <c r="FU39" s="207"/>
      <c r="FV39" s="207"/>
      <c r="FW39" s="207"/>
      <c r="FX39" s="207"/>
      <c r="FY39" s="207"/>
      <c r="FZ39" s="207"/>
      <c r="GA39" s="207"/>
      <c r="GB39" s="207"/>
      <c r="GC39" s="207"/>
      <c r="GD39" s="207"/>
      <c r="GE39" s="207"/>
      <c r="GF39" s="207"/>
      <c r="GG39" s="207"/>
      <c r="GH39" s="207"/>
      <c r="GI39" s="207"/>
      <c r="GJ39" s="207"/>
      <c r="GK39" s="207"/>
      <c r="GL39" s="207"/>
      <c r="GM39" s="207"/>
      <c r="GN39" s="207"/>
      <c r="GO39" s="207"/>
      <c r="GP39" s="207"/>
      <c r="GQ39" s="207"/>
      <c r="GR39" s="207"/>
      <c r="GS39" s="207"/>
      <c r="GT39" s="207"/>
      <c r="GU39" s="207"/>
      <c r="GV39" s="207"/>
      <c r="GW39" s="207"/>
      <c r="GX39" s="207"/>
      <c r="GY39" s="207"/>
      <c r="GZ39" s="207"/>
      <c r="HA39" s="207"/>
      <c r="HB39" s="207"/>
      <c r="HC39" s="207"/>
      <c r="HD39" s="207"/>
      <c r="HE39" s="207"/>
      <c r="HF39" s="207"/>
      <c r="HG39" s="207"/>
      <c r="HH39" s="207"/>
      <c r="HI39" s="207"/>
      <c r="HJ39" s="207"/>
      <c r="HK39" s="207"/>
      <c r="HL39" s="207"/>
      <c r="HM39" s="207"/>
      <c r="HN39" s="207"/>
      <c r="HO39" s="207"/>
      <c r="HP39" s="207"/>
      <c r="HQ39" s="207"/>
      <c r="HR39" s="207"/>
      <c r="HS39" s="207"/>
      <c r="HT39" s="207"/>
      <c r="HU39" s="207"/>
      <c r="HV39" s="207"/>
      <c r="HW39" s="207"/>
      <c r="HX39" s="207"/>
      <c r="HY39" s="207"/>
      <c r="HZ39" s="207"/>
      <c r="IA39" s="207"/>
      <c r="IB39" s="207"/>
      <c r="IC39" s="207"/>
      <c r="ID39" s="207"/>
      <c r="IE39" s="207"/>
      <c r="IF39" s="207"/>
      <c r="IG39" s="207"/>
      <c r="IH39" s="207"/>
      <c r="II39" s="207"/>
      <c r="IJ39" s="207"/>
      <c r="IK39" s="207"/>
      <c r="IL39" s="207"/>
      <c r="IM39" s="207"/>
      <c r="IN39" s="207"/>
      <c r="IO39" s="207"/>
      <c r="IP39" s="207"/>
      <c r="IQ39" s="207"/>
      <c r="IR39" s="207"/>
      <c r="IS39" s="207"/>
      <c r="IT39" s="207"/>
      <c r="IU39" s="207"/>
    </row>
    <row r="40" spans="1:255" x14ac:dyDescent="0.2">
      <c r="A40" s="225"/>
      <c r="B40" s="213" t="s">
        <v>416</v>
      </c>
      <c r="C40" s="207"/>
      <c r="D40" s="213" t="s">
        <v>417</v>
      </c>
      <c r="E40" s="207"/>
      <c r="F40" s="213" t="s">
        <v>418</v>
      </c>
      <c r="G40" s="207"/>
      <c r="H40" s="213" t="s">
        <v>419</v>
      </c>
      <c r="I40" s="207"/>
      <c r="J40" s="213"/>
      <c r="K40" s="207"/>
      <c r="L40" s="213" t="s">
        <v>420</v>
      </c>
      <c r="M40" s="207"/>
      <c r="N40" s="207"/>
      <c r="O40" s="207"/>
      <c r="P40" s="207"/>
      <c r="Q40" s="207"/>
      <c r="R40" s="207"/>
      <c r="S40" s="207"/>
      <c r="T40" s="207"/>
      <c r="U40" s="207"/>
      <c r="V40" s="207"/>
      <c r="W40" s="207"/>
      <c r="X40" s="207"/>
      <c r="Y40" s="207"/>
      <c r="Z40" s="207"/>
      <c r="AA40" s="207"/>
      <c r="AB40" s="207"/>
      <c r="AC40" s="207"/>
      <c r="AD40" s="207"/>
      <c r="AE40" s="207"/>
      <c r="AF40" s="207"/>
      <c r="AG40" s="207"/>
      <c r="AH40" s="207"/>
      <c r="AI40" s="207"/>
      <c r="AJ40" s="207"/>
      <c r="AK40" s="207"/>
      <c r="AL40" s="207"/>
      <c r="AM40" s="207"/>
      <c r="AN40" s="207"/>
      <c r="AO40" s="207"/>
      <c r="AP40" s="207"/>
      <c r="AQ40" s="207"/>
      <c r="AR40" s="207"/>
      <c r="AS40" s="207"/>
      <c r="AT40" s="207"/>
      <c r="AU40" s="207"/>
      <c r="AV40" s="207"/>
      <c r="AW40" s="207"/>
      <c r="AX40" s="207"/>
      <c r="AY40" s="207"/>
      <c r="AZ40" s="207"/>
      <c r="BA40" s="207"/>
      <c r="BB40" s="207"/>
      <c r="BC40" s="207"/>
      <c r="BD40" s="207"/>
      <c r="BE40" s="207"/>
      <c r="BF40" s="207"/>
      <c r="BG40" s="207"/>
      <c r="BH40" s="207"/>
      <c r="BI40" s="207"/>
      <c r="BJ40" s="207"/>
      <c r="BK40" s="207"/>
      <c r="BL40" s="207"/>
      <c r="BM40" s="207"/>
      <c r="BN40" s="207"/>
      <c r="BO40" s="207"/>
      <c r="BP40" s="207"/>
      <c r="BQ40" s="207"/>
      <c r="BR40" s="207"/>
      <c r="BS40" s="207"/>
      <c r="BT40" s="207"/>
      <c r="BU40" s="207"/>
      <c r="BV40" s="207"/>
      <c r="BW40" s="207"/>
      <c r="BX40" s="207"/>
      <c r="BY40" s="207"/>
      <c r="BZ40" s="207"/>
      <c r="CA40" s="207"/>
      <c r="CB40" s="207"/>
      <c r="CC40" s="207"/>
      <c r="CD40" s="207"/>
      <c r="CE40" s="207"/>
      <c r="CF40" s="207"/>
      <c r="CG40" s="207"/>
      <c r="CH40" s="207"/>
      <c r="CI40" s="207"/>
      <c r="CJ40" s="207"/>
      <c r="CK40" s="207"/>
      <c r="CL40" s="207"/>
      <c r="CM40" s="207"/>
      <c r="CN40" s="207"/>
      <c r="CO40" s="207"/>
      <c r="CP40" s="207"/>
      <c r="CQ40" s="207"/>
      <c r="CR40" s="207"/>
      <c r="CS40" s="207"/>
      <c r="CT40" s="207"/>
      <c r="CU40" s="207"/>
      <c r="CV40" s="207"/>
      <c r="CW40" s="207"/>
      <c r="CX40" s="207"/>
      <c r="CY40" s="207"/>
      <c r="CZ40" s="207"/>
      <c r="DA40" s="207"/>
      <c r="DB40" s="207"/>
      <c r="DC40" s="207"/>
      <c r="DD40" s="207"/>
      <c r="DE40" s="207"/>
      <c r="DF40" s="207"/>
      <c r="DG40" s="207"/>
      <c r="DH40" s="207"/>
      <c r="DI40" s="207"/>
      <c r="DJ40" s="207"/>
      <c r="DK40" s="207"/>
      <c r="DL40" s="207"/>
      <c r="DM40" s="207"/>
      <c r="DN40" s="207"/>
      <c r="DO40" s="207"/>
      <c r="DP40" s="207"/>
      <c r="DQ40" s="207"/>
      <c r="DR40" s="207"/>
      <c r="DS40" s="207"/>
      <c r="DT40" s="207"/>
      <c r="DU40" s="207"/>
      <c r="DV40" s="207"/>
      <c r="DW40" s="207"/>
      <c r="DX40" s="207"/>
      <c r="DY40" s="207"/>
      <c r="DZ40" s="207"/>
      <c r="EA40" s="207"/>
      <c r="EB40" s="207"/>
      <c r="EC40" s="207"/>
      <c r="ED40" s="207"/>
      <c r="EE40" s="207"/>
      <c r="EF40" s="207"/>
      <c r="EG40" s="207"/>
      <c r="EH40" s="207"/>
      <c r="EI40" s="207"/>
      <c r="EJ40" s="207"/>
      <c r="EK40" s="207"/>
      <c r="EL40" s="207"/>
      <c r="EM40" s="207"/>
      <c r="EN40" s="207"/>
      <c r="EO40" s="207"/>
      <c r="EP40" s="207"/>
      <c r="EQ40" s="207"/>
      <c r="ER40" s="207"/>
      <c r="ES40" s="207"/>
      <c r="ET40" s="207"/>
      <c r="EU40" s="207"/>
      <c r="EV40" s="207"/>
      <c r="EW40" s="207"/>
      <c r="EX40" s="207"/>
      <c r="EY40" s="207"/>
      <c r="EZ40" s="207"/>
      <c r="FA40" s="207"/>
      <c r="FB40" s="207"/>
      <c r="FC40" s="207"/>
      <c r="FD40" s="207"/>
      <c r="FE40" s="207"/>
      <c r="FF40" s="207"/>
      <c r="FG40" s="207"/>
      <c r="FH40" s="207"/>
      <c r="FI40" s="207"/>
      <c r="FJ40" s="207"/>
      <c r="FK40" s="207"/>
      <c r="FL40" s="207"/>
      <c r="FM40" s="207"/>
      <c r="FN40" s="207"/>
      <c r="FO40" s="207"/>
      <c r="FP40" s="207"/>
      <c r="FQ40" s="207"/>
      <c r="FR40" s="207"/>
      <c r="FS40" s="207"/>
      <c r="FT40" s="207"/>
      <c r="FU40" s="207"/>
      <c r="FV40" s="207"/>
      <c r="FW40" s="207"/>
      <c r="FX40" s="207"/>
      <c r="FY40" s="207"/>
      <c r="FZ40" s="207"/>
      <c r="GA40" s="207"/>
      <c r="GB40" s="207"/>
      <c r="GC40" s="207"/>
      <c r="GD40" s="207"/>
      <c r="GE40" s="207"/>
      <c r="GF40" s="207"/>
      <c r="GG40" s="207"/>
      <c r="GH40" s="207"/>
      <c r="GI40" s="207"/>
      <c r="GJ40" s="207"/>
      <c r="GK40" s="207"/>
      <c r="GL40" s="207"/>
      <c r="GM40" s="207"/>
      <c r="GN40" s="207"/>
      <c r="GO40" s="207"/>
      <c r="GP40" s="207"/>
      <c r="GQ40" s="207"/>
      <c r="GR40" s="207"/>
      <c r="GS40" s="207"/>
      <c r="GT40" s="207"/>
      <c r="GU40" s="207"/>
      <c r="GV40" s="207"/>
      <c r="GW40" s="207"/>
      <c r="GX40" s="207"/>
      <c r="GY40" s="207"/>
      <c r="GZ40" s="207"/>
      <c r="HA40" s="207"/>
      <c r="HB40" s="207"/>
      <c r="HC40" s="207"/>
      <c r="HD40" s="207"/>
      <c r="HE40" s="207"/>
      <c r="HF40" s="207"/>
      <c r="HG40" s="207"/>
      <c r="HH40" s="207"/>
      <c r="HI40" s="207"/>
      <c r="HJ40" s="207"/>
      <c r="HK40" s="207"/>
      <c r="HL40" s="207"/>
      <c r="HM40" s="207"/>
      <c r="HN40" s="207"/>
      <c r="HO40" s="207"/>
      <c r="HP40" s="207"/>
      <c r="HQ40" s="207"/>
      <c r="HR40" s="207"/>
      <c r="HS40" s="207"/>
      <c r="HT40" s="207"/>
      <c r="HU40" s="207"/>
      <c r="HV40" s="207"/>
      <c r="HW40" s="207"/>
      <c r="HX40" s="207"/>
      <c r="HY40" s="207"/>
      <c r="HZ40" s="207"/>
      <c r="IA40" s="207"/>
      <c r="IB40" s="207"/>
      <c r="IC40" s="207"/>
      <c r="ID40" s="207"/>
      <c r="IE40" s="207"/>
      <c r="IF40" s="207"/>
      <c r="IG40" s="207"/>
      <c r="IH40" s="207"/>
      <c r="II40" s="207"/>
      <c r="IJ40" s="207"/>
      <c r="IK40" s="207"/>
      <c r="IL40" s="207"/>
      <c r="IM40" s="207"/>
      <c r="IN40" s="207"/>
      <c r="IO40" s="207"/>
      <c r="IP40" s="207"/>
      <c r="IQ40" s="207"/>
      <c r="IR40" s="207"/>
      <c r="IS40" s="207"/>
      <c r="IT40" s="207"/>
      <c r="IU40" s="207"/>
    </row>
    <row r="41" spans="1:255" x14ac:dyDescent="0.2">
      <c r="A41" s="225"/>
      <c r="B41" s="226" t="s">
        <v>421</v>
      </c>
      <c r="C41" s="207"/>
      <c r="D41" s="226" t="s">
        <v>422</v>
      </c>
      <c r="E41" s="207"/>
      <c r="F41" s="226" t="s">
        <v>423</v>
      </c>
      <c r="G41" s="207"/>
      <c r="H41" s="226" t="s">
        <v>424</v>
      </c>
      <c r="I41" s="207"/>
      <c r="J41" s="226"/>
      <c r="K41" s="207"/>
      <c r="L41" s="226" t="s">
        <v>425</v>
      </c>
      <c r="M41" s="207"/>
      <c r="N41" s="207"/>
      <c r="O41" s="207"/>
      <c r="P41" s="207"/>
      <c r="Q41" s="207"/>
      <c r="R41" s="207"/>
      <c r="S41" s="207"/>
      <c r="T41" s="207"/>
      <c r="U41" s="207"/>
      <c r="V41" s="207"/>
      <c r="W41" s="207"/>
      <c r="X41" s="207"/>
      <c r="Y41" s="207"/>
      <c r="Z41" s="207"/>
      <c r="AA41" s="207"/>
      <c r="AB41" s="207"/>
      <c r="AC41" s="207"/>
      <c r="AD41" s="207"/>
      <c r="AE41" s="207"/>
      <c r="AF41" s="207"/>
      <c r="AG41" s="207"/>
      <c r="AH41" s="207"/>
      <c r="AI41" s="207"/>
      <c r="AJ41" s="207"/>
      <c r="AK41" s="207"/>
      <c r="AL41" s="207"/>
      <c r="AM41" s="207"/>
      <c r="AN41" s="207"/>
      <c r="AO41" s="207"/>
      <c r="AP41" s="207"/>
      <c r="AQ41" s="207"/>
      <c r="AR41" s="207"/>
      <c r="AS41" s="207"/>
      <c r="AT41" s="207"/>
      <c r="AU41" s="207"/>
      <c r="AV41" s="207"/>
      <c r="AW41" s="207"/>
      <c r="AX41" s="207"/>
      <c r="AY41" s="207"/>
      <c r="AZ41" s="207"/>
      <c r="BA41" s="207"/>
      <c r="BB41" s="207"/>
      <c r="BC41" s="207"/>
      <c r="BD41" s="207"/>
      <c r="BE41" s="207"/>
      <c r="BF41" s="207"/>
      <c r="BG41" s="207"/>
      <c r="BH41" s="207"/>
      <c r="BI41" s="207"/>
      <c r="BJ41" s="207"/>
      <c r="BK41" s="207"/>
      <c r="BL41" s="207"/>
      <c r="BM41" s="207"/>
      <c r="BN41" s="207"/>
      <c r="BO41" s="207"/>
      <c r="BP41" s="207"/>
      <c r="BQ41" s="207"/>
      <c r="BR41" s="207"/>
      <c r="BS41" s="207"/>
      <c r="BT41" s="207"/>
      <c r="BU41" s="207"/>
      <c r="BV41" s="207"/>
      <c r="BW41" s="207"/>
      <c r="BX41" s="207"/>
      <c r="BY41" s="207"/>
      <c r="BZ41" s="207"/>
      <c r="CA41" s="207"/>
      <c r="CB41" s="207"/>
      <c r="CC41" s="207"/>
      <c r="CD41" s="207"/>
      <c r="CE41" s="207"/>
      <c r="CF41" s="207"/>
      <c r="CG41" s="207"/>
      <c r="CH41" s="207"/>
      <c r="CI41" s="207"/>
      <c r="CJ41" s="207"/>
      <c r="CK41" s="207"/>
      <c r="CL41" s="207"/>
      <c r="CM41" s="207"/>
      <c r="CN41" s="207"/>
      <c r="CO41" s="207"/>
      <c r="CP41" s="207"/>
      <c r="CQ41" s="207"/>
      <c r="CR41" s="207"/>
      <c r="CS41" s="207"/>
      <c r="CT41" s="207"/>
      <c r="CU41" s="207"/>
      <c r="CV41" s="207"/>
      <c r="CW41" s="207"/>
      <c r="CX41" s="207"/>
      <c r="CY41" s="207"/>
      <c r="CZ41" s="207"/>
      <c r="DA41" s="207"/>
      <c r="DB41" s="207"/>
      <c r="DC41" s="207"/>
      <c r="DD41" s="207"/>
      <c r="DE41" s="207"/>
      <c r="DF41" s="207"/>
      <c r="DG41" s="207"/>
      <c r="DH41" s="207"/>
      <c r="DI41" s="207"/>
      <c r="DJ41" s="207"/>
      <c r="DK41" s="207"/>
      <c r="DL41" s="207"/>
      <c r="DM41" s="207"/>
      <c r="DN41" s="207"/>
      <c r="DO41" s="207"/>
      <c r="DP41" s="207"/>
      <c r="DQ41" s="207"/>
      <c r="DR41" s="207"/>
      <c r="DS41" s="207"/>
      <c r="DT41" s="207"/>
      <c r="DU41" s="207"/>
      <c r="DV41" s="207"/>
      <c r="DW41" s="207"/>
      <c r="DX41" s="207"/>
      <c r="DY41" s="207"/>
      <c r="DZ41" s="207"/>
      <c r="EA41" s="207"/>
      <c r="EB41" s="207"/>
      <c r="EC41" s="207"/>
      <c r="ED41" s="207"/>
      <c r="EE41" s="207"/>
      <c r="EF41" s="207"/>
      <c r="EG41" s="207"/>
      <c r="EH41" s="207"/>
      <c r="EI41" s="207"/>
      <c r="EJ41" s="207"/>
      <c r="EK41" s="207"/>
      <c r="EL41" s="207"/>
      <c r="EM41" s="207"/>
      <c r="EN41" s="207"/>
      <c r="EO41" s="207"/>
      <c r="EP41" s="207"/>
      <c r="EQ41" s="207"/>
      <c r="ER41" s="207"/>
      <c r="ES41" s="207"/>
      <c r="ET41" s="207"/>
      <c r="EU41" s="207"/>
      <c r="EV41" s="207"/>
      <c r="EW41" s="207"/>
      <c r="EX41" s="207"/>
      <c r="EY41" s="207"/>
      <c r="EZ41" s="207"/>
      <c r="FA41" s="207"/>
      <c r="FB41" s="207"/>
      <c r="FC41" s="207"/>
      <c r="FD41" s="207"/>
      <c r="FE41" s="207"/>
      <c r="FF41" s="207"/>
      <c r="FG41" s="207"/>
      <c r="FH41" s="207"/>
      <c r="FI41" s="207"/>
      <c r="FJ41" s="207"/>
      <c r="FK41" s="207"/>
      <c r="FL41" s="207"/>
      <c r="FM41" s="207"/>
      <c r="FN41" s="207"/>
      <c r="FO41" s="207"/>
      <c r="FP41" s="207"/>
      <c r="FQ41" s="207"/>
      <c r="FR41" s="207"/>
      <c r="FS41" s="207"/>
      <c r="FT41" s="207"/>
      <c r="FU41" s="207"/>
      <c r="FV41" s="207"/>
      <c r="FW41" s="207"/>
      <c r="FX41" s="207"/>
      <c r="FY41" s="207"/>
      <c r="FZ41" s="207"/>
      <c r="GA41" s="207"/>
      <c r="GB41" s="207"/>
      <c r="GC41" s="207"/>
      <c r="GD41" s="207"/>
      <c r="GE41" s="207"/>
      <c r="GF41" s="207"/>
      <c r="GG41" s="207"/>
      <c r="GH41" s="207"/>
      <c r="GI41" s="207"/>
      <c r="GJ41" s="207"/>
      <c r="GK41" s="207"/>
      <c r="GL41" s="207"/>
      <c r="GM41" s="207"/>
      <c r="GN41" s="207"/>
      <c r="GO41" s="207"/>
      <c r="GP41" s="207"/>
      <c r="GQ41" s="207"/>
      <c r="GR41" s="207"/>
      <c r="GS41" s="207"/>
      <c r="GT41" s="207"/>
      <c r="GU41" s="207"/>
      <c r="GV41" s="207"/>
      <c r="GW41" s="207"/>
      <c r="GX41" s="207"/>
      <c r="GY41" s="207"/>
      <c r="GZ41" s="207"/>
      <c r="HA41" s="207"/>
      <c r="HB41" s="207"/>
      <c r="HC41" s="207"/>
      <c r="HD41" s="207"/>
      <c r="HE41" s="207"/>
      <c r="HF41" s="207"/>
      <c r="HG41" s="207"/>
      <c r="HH41" s="207"/>
      <c r="HI41" s="207"/>
      <c r="HJ41" s="207"/>
      <c r="HK41" s="207"/>
      <c r="HL41" s="207"/>
      <c r="HM41" s="207"/>
      <c r="HN41" s="207"/>
      <c r="HO41" s="207"/>
      <c r="HP41" s="207"/>
      <c r="HQ41" s="207"/>
      <c r="HR41" s="207"/>
      <c r="HS41" s="207"/>
      <c r="HT41" s="207"/>
      <c r="HU41" s="207"/>
      <c r="HV41" s="207"/>
      <c r="HW41" s="207"/>
      <c r="HX41" s="207"/>
      <c r="HY41" s="207"/>
      <c r="HZ41" s="207"/>
      <c r="IA41" s="207"/>
      <c r="IB41" s="207"/>
      <c r="IC41" s="207"/>
      <c r="ID41" s="207"/>
      <c r="IE41" s="207"/>
      <c r="IF41" s="207"/>
      <c r="IG41" s="207"/>
      <c r="IH41" s="207"/>
      <c r="II41" s="207"/>
      <c r="IJ41" s="207"/>
      <c r="IK41" s="207"/>
      <c r="IL41" s="207"/>
      <c r="IM41" s="207"/>
      <c r="IN41" s="207"/>
      <c r="IO41" s="207"/>
      <c r="IP41" s="207"/>
      <c r="IQ41" s="207"/>
      <c r="IR41" s="207"/>
      <c r="IS41" s="207"/>
      <c r="IT41" s="207"/>
      <c r="IU41" s="207"/>
    </row>
    <row r="42" spans="1:255" x14ac:dyDescent="0.2">
      <c r="A42" s="225"/>
      <c r="B42" s="226" t="s">
        <v>426</v>
      </c>
      <c r="C42" s="207"/>
      <c r="D42" s="226" t="s">
        <v>427</v>
      </c>
      <c r="E42" s="207"/>
      <c r="F42" s="226" t="s">
        <v>428</v>
      </c>
      <c r="G42" s="207"/>
      <c r="H42" s="226" t="s">
        <v>429</v>
      </c>
      <c r="I42" s="207"/>
      <c r="J42" s="226"/>
      <c r="K42" s="207"/>
      <c r="L42" s="226" t="s">
        <v>430</v>
      </c>
      <c r="M42" s="207"/>
      <c r="N42" s="207"/>
      <c r="O42" s="207"/>
      <c r="P42" s="207"/>
      <c r="Q42" s="207"/>
      <c r="R42" s="207"/>
      <c r="S42" s="207"/>
      <c r="T42" s="207"/>
      <c r="U42" s="207"/>
      <c r="V42" s="207"/>
      <c r="W42" s="207"/>
      <c r="X42" s="207"/>
      <c r="Y42" s="207"/>
      <c r="Z42" s="207"/>
      <c r="AA42" s="207"/>
      <c r="AB42" s="207"/>
      <c r="AC42" s="207"/>
      <c r="AD42" s="207"/>
      <c r="AE42" s="207"/>
      <c r="AF42" s="207"/>
      <c r="AG42" s="207"/>
      <c r="AH42" s="207"/>
      <c r="AI42" s="207"/>
      <c r="AJ42" s="207"/>
      <c r="AK42" s="207"/>
      <c r="AL42" s="207"/>
      <c r="AM42" s="207"/>
      <c r="AN42" s="207"/>
      <c r="AO42" s="207"/>
      <c r="AP42" s="207"/>
      <c r="AQ42" s="207"/>
      <c r="AR42" s="207"/>
      <c r="AS42" s="207"/>
      <c r="AT42" s="207"/>
      <c r="AU42" s="207"/>
      <c r="AV42" s="207"/>
      <c r="AW42" s="207"/>
      <c r="AX42" s="207"/>
      <c r="AY42" s="207"/>
      <c r="AZ42" s="207"/>
      <c r="BA42" s="207"/>
      <c r="BB42" s="207"/>
      <c r="BC42" s="207"/>
      <c r="BD42" s="207"/>
      <c r="BE42" s="207"/>
      <c r="BF42" s="207"/>
      <c r="BG42" s="207"/>
      <c r="BH42" s="207"/>
      <c r="BI42" s="207"/>
      <c r="BJ42" s="207"/>
      <c r="BK42" s="207"/>
      <c r="BL42" s="207"/>
      <c r="BM42" s="207"/>
      <c r="BN42" s="207"/>
      <c r="BO42" s="207"/>
      <c r="BP42" s="207"/>
      <c r="BQ42" s="207"/>
      <c r="BR42" s="207"/>
      <c r="BS42" s="207"/>
      <c r="BT42" s="207"/>
      <c r="BU42" s="207"/>
      <c r="BV42" s="207"/>
      <c r="BW42" s="207"/>
      <c r="BX42" s="207"/>
      <c r="BY42" s="207"/>
      <c r="BZ42" s="207"/>
      <c r="CA42" s="207"/>
      <c r="CB42" s="207"/>
      <c r="CC42" s="207"/>
      <c r="CD42" s="207"/>
      <c r="CE42" s="207"/>
      <c r="CF42" s="207"/>
      <c r="CG42" s="207"/>
      <c r="CH42" s="207"/>
      <c r="CI42" s="207"/>
      <c r="CJ42" s="207"/>
      <c r="CK42" s="207"/>
      <c r="CL42" s="207"/>
      <c r="CM42" s="207"/>
      <c r="CN42" s="207"/>
      <c r="CO42" s="207"/>
      <c r="CP42" s="207"/>
      <c r="CQ42" s="207"/>
      <c r="CR42" s="207"/>
      <c r="CS42" s="207"/>
      <c r="CT42" s="207"/>
      <c r="CU42" s="207"/>
      <c r="CV42" s="207"/>
      <c r="CW42" s="207"/>
      <c r="CX42" s="207"/>
      <c r="CY42" s="207"/>
      <c r="CZ42" s="207"/>
      <c r="DA42" s="207"/>
      <c r="DB42" s="207"/>
      <c r="DC42" s="207"/>
      <c r="DD42" s="207"/>
      <c r="DE42" s="207"/>
      <c r="DF42" s="207"/>
      <c r="DG42" s="207"/>
      <c r="DH42" s="207"/>
      <c r="DI42" s="207"/>
      <c r="DJ42" s="207"/>
      <c r="DK42" s="207"/>
      <c r="DL42" s="207"/>
      <c r="DM42" s="207"/>
      <c r="DN42" s="207"/>
      <c r="DO42" s="207"/>
      <c r="DP42" s="207"/>
      <c r="DQ42" s="207"/>
      <c r="DR42" s="207"/>
      <c r="DS42" s="207"/>
      <c r="DT42" s="207"/>
      <c r="DU42" s="207"/>
      <c r="DV42" s="207"/>
      <c r="DW42" s="207"/>
      <c r="DX42" s="207"/>
      <c r="DY42" s="207"/>
      <c r="DZ42" s="207"/>
      <c r="EA42" s="207"/>
      <c r="EB42" s="207"/>
      <c r="EC42" s="207"/>
      <c r="ED42" s="207"/>
      <c r="EE42" s="207"/>
      <c r="EF42" s="207"/>
      <c r="EG42" s="207"/>
      <c r="EH42" s="207"/>
      <c r="EI42" s="207"/>
      <c r="EJ42" s="207"/>
      <c r="EK42" s="207"/>
      <c r="EL42" s="207"/>
      <c r="EM42" s="207"/>
      <c r="EN42" s="207"/>
      <c r="EO42" s="207"/>
      <c r="EP42" s="207"/>
      <c r="EQ42" s="207"/>
      <c r="ER42" s="207"/>
      <c r="ES42" s="207"/>
      <c r="ET42" s="207"/>
      <c r="EU42" s="207"/>
      <c r="EV42" s="207"/>
      <c r="EW42" s="207"/>
      <c r="EX42" s="207"/>
      <c r="EY42" s="207"/>
      <c r="EZ42" s="207"/>
      <c r="FA42" s="207"/>
      <c r="FB42" s="207"/>
      <c r="FC42" s="207"/>
      <c r="FD42" s="207"/>
      <c r="FE42" s="207"/>
      <c r="FF42" s="207"/>
      <c r="FG42" s="207"/>
      <c r="FH42" s="207"/>
      <c r="FI42" s="207"/>
      <c r="FJ42" s="207"/>
      <c r="FK42" s="207"/>
      <c r="FL42" s="207"/>
      <c r="FM42" s="207"/>
      <c r="FN42" s="207"/>
      <c r="FO42" s="207"/>
      <c r="FP42" s="207"/>
      <c r="FQ42" s="207"/>
      <c r="FR42" s="207"/>
      <c r="FS42" s="207"/>
      <c r="FT42" s="207"/>
      <c r="FU42" s="207"/>
      <c r="FV42" s="207"/>
      <c r="FW42" s="207"/>
      <c r="FX42" s="207"/>
      <c r="FY42" s="207"/>
      <c r="FZ42" s="207"/>
      <c r="GA42" s="207"/>
      <c r="GB42" s="207"/>
      <c r="GC42" s="207"/>
      <c r="GD42" s="207"/>
      <c r="GE42" s="207"/>
      <c r="GF42" s="207"/>
      <c r="GG42" s="207"/>
      <c r="GH42" s="207"/>
      <c r="GI42" s="207"/>
      <c r="GJ42" s="207"/>
      <c r="GK42" s="207"/>
      <c r="GL42" s="207"/>
      <c r="GM42" s="207"/>
      <c r="GN42" s="207"/>
      <c r="GO42" s="207"/>
      <c r="GP42" s="207"/>
      <c r="GQ42" s="207"/>
      <c r="GR42" s="207"/>
      <c r="GS42" s="207"/>
      <c r="GT42" s="207"/>
      <c r="GU42" s="207"/>
      <c r="GV42" s="207"/>
      <c r="GW42" s="207"/>
      <c r="GX42" s="207"/>
      <c r="GY42" s="207"/>
      <c r="GZ42" s="207"/>
      <c r="HA42" s="207"/>
      <c r="HB42" s="207"/>
      <c r="HC42" s="207"/>
      <c r="HD42" s="207"/>
      <c r="HE42" s="207"/>
      <c r="HF42" s="207"/>
      <c r="HG42" s="207"/>
      <c r="HH42" s="207"/>
      <c r="HI42" s="207"/>
      <c r="HJ42" s="207"/>
      <c r="HK42" s="207"/>
      <c r="HL42" s="207"/>
      <c r="HM42" s="207"/>
      <c r="HN42" s="207"/>
      <c r="HO42" s="207"/>
      <c r="HP42" s="207"/>
      <c r="HQ42" s="207"/>
      <c r="HR42" s="207"/>
      <c r="HS42" s="207"/>
      <c r="HT42" s="207"/>
      <c r="HU42" s="207"/>
      <c r="HV42" s="207"/>
      <c r="HW42" s="207"/>
      <c r="HX42" s="207"/>
      <c r="HY42" s="207"/>
      <c r="HZ42" s="207"/>
      <c r="IA42" s="207"/>
      <c r="IB42" s="207"/>
      <c r="IC42" s="207"/>
      <c r="ID42" s="207"/>
      <c r="IE42" s="207"/>
      <c r="IF42" s="207"/>
      <c r="IG42" s="207"/>
      <c r="IH42" s="207"/>
      <c r="II42" s="207"/>
      <c r="IJ42" s="207"/>
      <c r="IK42" s="207"/>
      <c r="IL42" s="207"/>
      <c r="IM42" s="207"/>
      <c r="IN42" s="207"/>
      <c r="IO42" s="207"/>
      <c r="IP42" s="207"/>
      <c r="IQ42" s="207"/>
      <c r="IR42" s="207"/>
      <c r="IS42" s="207"/>
      <c r="IT42" s="207"/>
      <c r="IU42" s="207"/>
    </row>
    <row r="43" spans="1:255" x14ac:dyDescent="0.2">
      <c r="A43" s="225"/>
      <c r="B43" s="299"/>
      <c r="C43" s="207"/>
      <c r="D43" s="299"/>
      <c r="E43" s="207"/>
      <c r="F43" s="299"/>
      <c r="G43" s="207"/>
      <c r="H43" s="299"/>
      <c r="I43" s="207"/>
      <c r="J43" s="207"/>
      <c r="K43" s="207"/>
      <c r="L43" s="305">
        <f>F43+H43</f>
        <v>0</v>
      </c>
      <c r="M43" s="207"/>
      <c r="N43" s="207"/>
      <c r="O43" s="207"/>
      <c r="P43" s="207"/>
      <c r="Q43" s="207"/>
      <c r="R43" s="207"/>
      <c r="S43" s="207"/>
      <c r="T43" s="207"/>
      <c r="U43" s="207"/>
      <c r="V43" s="207"/>
      <c r="W43" s="207"/>
      <c r="X43" s="207"/>
      <c r="Y43" s="207"/>
      <c r="Z43" s="207"/>
      <c r="AA43" s="207"/>
      <c r="AB43" s="207"/>
      <c r="AC43" s="207"/>
      <c r="AD43" s="207"/>
      <c r="AE43" s="207"/>
      <c r="AF43" s="207"/>
      <c r="AG43" s="207"/>
      <c r="AH43" s="207"/>
      <c r="AI43" s="207"/>
      <c r="AJ43" s="207"/>
      <c r="AK43" s="207"/>
      <c r="AL43" s="207"/>
      <c r="AM43" s="207"/>
      <c r="AN43" s="207"/>
      <c r="AO43" s="207"/>
      <c r="AP43" s="207"/>
      <c r="AQ43" s="207"/>
      <c r="AR43" s="207"/>
      <c r="AS43" s="207"/>
      <c r="AT43" s="207"/>
      <c r="AU43" s="207"/>
      <c r="AV43" s="207"/>
      <c r="AW43" s="207"/>
      <c r="AX43" s="207"/>
      <c r="AY43" s="207"/>
      <c r="AZ43" s="207"/>
      <c r="BA43" s="207"/>
      <c r="BB43" s="207"/>
      <c r="BC43" s="207"/>
      <c r="BD43" s="207"/>
      <c r="BE43" s="207"/>
      <c r="BF43" s="207"/>
      <c r="BG43" s="207"/>
      <c r="BH43" s="207"/>
      <c r="BI43" s="207"/>
      <c r="BJ43" s="207"/>
      <c r="BK43" s="207"/>
      <c r="BL43" s="207"/>
      <c r="BM43" s="207"/>
      <c r="BN43" s="207"/>
      <c r="BO43" s="207"/>
      <c r="BP43" s="207"/>
      <c r="BQ43" s="207"/>
      <c r="BR43" s="207"/>
      <c r="BS43" s="207"/>
      <c r="BT43" s="207"/>
      <c r="BU43" s="207"/>
      <c r="BV43" s="207"/>
      <c r="BW43" s="207"/>
      <c r="BX43" s="207"/>
      <c r="BY43" s="207"/>
      <c r="BZ43" s="207"/>
      <c r="CA43" s="207"/>
      <c r="CB43" s="207"/>
      <c r="CC43" s="207"/>
      <c r="CD43" s="207"/>
      <c r="CE43" s="207"/>
      <c r="CF43" s="207"/>
      <c r="CG43" s="207"/>
      <c r="CH43" s="207"/>
      <c r="CI43" s="207"/>
      <c r="CJ43" s="207"/>
      <c r="CK43" s="207"/>
      <c r="CL43" s="207"/>
      <c r="CM43" s="207"/>
      <c r="CN43" s="207"/>
      <c r="CO43" s="207"/>
      <c r="CP43" s="207"/>
      <c r="CQ43" s="207"/>
      <c r="CR43" s="207"/>
      <c r="CS43" s="207"/>
      <c r="CT43" s="207"/>
      <c r="CU43" s="207"/>
      <c r="CV43" s="207"/>
      <c r="CW43" s="207"/>
      <c r="CX43" s="207"/>
      <c r="CY43" s="207"/>
      <c r="CZ43" s="207"/>
      <c r="DA43" s="207"/>
      <c r="DB43" s="207"/>
      <c r="DC43" s="207"/>
      <c r="DD43" s="207"/>
      <c r="DE43" s="207"/>
      <c r="DF43" s="207"/>
      <c r="DG43" s="207"/>
      <c r="DH43" s="207"/>
      <c r="DI43" s="207"/>
      <c r="DJ43" s="207"/>
      <c r="DK43" s="207"/>
      <c r="DL43" s="207"/>
      <c r="DM43" s="207"/>
      <c r="DN43" s="207"/>
      <c r="DO43" s="207"/>
      <c r="DP43" s="207"/>
      <c r="DQ43" s="207"/>
      <c r="DR43" s="207"/>
      <c r="DS43" s="207"/>
      <c r="DT43" s="207"/>
      <c r="DU43" s="207"/>
      <c r="DV43" s="207"/>
      <c r="DW43" s="207"/>
      <c r="DX43" s="207"/>
      <c r="DY43" s="207"/>
      <c r="DZ43" s="207"/>
      <c r="EA43" s="207"/>
      <c r="EB43" s="207"/>
      <c r="EC43" s="207"/>
      <c r="ED43" s="207"/>
      <c r="EE43" s="207"/>
      <c r="EF43" s="207"/>
      <c r="EG43" s="207"/>
      <c r="EH43" s="207"/>
      <c r="EI43" s="207"/>
      <c r="EJ43" s="207"/>
      <c r="EK43" s="207"/>
      <c r="EL43" s="207"/>
      <c r="EM43" s="207"/>
      <c r="EN43" s="207"/>
      <c r="EO43" s="207"/>
      <c r="EP43" s="207"/>
      <c r="EQ43" s="207"/>
      <c r="ER43" s="207"/>
      <c r="ES43" s="207"/>
      <c r="ET43" s="207"/>
      <c r="EU43" s="207"/>
      <c r="EV43" s="207"/>
      <c r="EW43" s="207"/>
      <c r="EX43" s="207"/>
      <c r="EY43" s="207"/>
      <c r="EZ43" s="207"/>
      <c r="FA43" s="207"/>
      <c r="FB43" s="207"/>
      <c r="FC43" s="207"/>
      <c r="FD43" s="207"/>
      <c r="FE43" s="207"/>
      <c r="FF43" s="207"/>
      <c r="FG43" s="207"/>
      <c r="FH43" s="207"/>
      <c r="FI43" s="207"/>
      <c r="FJ43" s="207"/>
      <c r="FK43" s="207"/>
      <c r="FL43" s="207"/>
      <c r="FM43" s="207"/>
      <c r="FN43" s="207"/>
      <c r="FO43" s="207"/>
      <c r="FP43" s="207"/>
      <c r="FQ43" s="207"/>
      <c r="FR43" s="207"/>
      <c r="FS43" s="207"/>
      <c r="FT43" s="207"/>
      <c r="FU43" s="207"/>
      <c r="FV43" s="207"/>
      <c r="FW43" s="207"/>
      <c r="FX43" s="207"/>
      <c r="FY43" s="207"/>
      <c r="FZ43" s="207"/>
      <c r="GA43" s="207"/>
      <c r="GB43" s="207"/>
      <c r="GC43" s="207"/>
      <c r="GD43" s="207"/>
      <c r="GE43" s="207"/>
      <c r="GF43" s="207"/>
      <c r="GG43" s="207"/>
      <c r="GH43" s="207"/>
      <c r="GI43" s="207"/>
      <c r="GJ43" s="207"/>
      <c r="GK43" s="207"/>
      <c r="GL43" s="207"/>
      <c r="GM43" s="207"/>
      <c r="GN43" s="207"/>
      <c r="GO43" s="207"/>
      <c r="GP43" s="207"/>
      <c r="GQ43" s="207"/>
      <c r="GR43" s="207"/>
      <c r="GS43" s="207"/>
      <c r="GT43" s="207"/>
      <c r="GU43" s="207"/>
      <c r="GV43" s="207"/>
      <c r="GW43" s="207"/>
      <c r="GX43" s="207"/>
      <c r="GY43" s="207"/>
      <c r="GZ43" s="207"/>
      <c r="HA43" s="207"/>
      <c r="HB43" s="207"/>
      <c r="HC43" s="207"/>
      <c r="HD43" s="207"/>
      <c r="HE43" s="207"/>
      <c r="HF43" s="207"/>
      <c r="HG43" s="207"/>
      <c r="HH43" s="207"/>
      <c r="HI43" s="207"/>
      <c r="HJ43" s="207"/>
      <c r="HK43" s="207"/>
      <c r="HL43" s="207"/>
      <c r="HM43" s="207"/>
      <c r="HN43" s="207"/>
      <c r="HO43" s="207"/>
      <c r="HP43" s="207"/>
      <c r="HQ43" s="207"/>
      <c r="HR43" s="207"/>
      <c r="HS43" s="207"/>
      <c r="HT43" s="207"/>
      <c r="HU43" s="207"/>
      <c r="HV43" s="207"/>
      <c r="HW43" s="207"/>
      <c r="HX43" s="207"/>
      <c r="HY43" s="207"/>
      <c r="HZ43" s="207"/>
      <c r="IA43" s="207"/>
      <c r="IB43" s="207"/>
      <c r="IC43" s="207"/>
      <c r="ID43" s="207"/>
      <c r="IE43" s="207"/>
      <c r="IF43" s="207"/>
      <c r="IG43" s="207"/>
      <c r="IH43" s="207"/>
      <c r="II43" s="207"/>
      <c r="IJ43" s="207"/>
      <c r="IK43" s="207"/>
      <c r="IL43" s="207"/>
      <c r="IM43" s="207"/>
      <c r="IN43" s="207"/>
      <c r="IO43" s="207"/>
      <c r="IP43" s="207"/>
      <c r="IQ43" s="207"/>
      <c r="IR43" s="207"/>
      <c r="IS43" s="207"/>
      <c r="IT43" s="207"/>
      <c r="IU43" s="207"/>
    </row>
    <row r="44" spans="1:255" x14ac:dyDescent="0.2">
      <c r="A44" s="225"/>
      <c r="B44" s="207"/>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7"/>
      <c r="DJ44" s="207"/>
      <c r="DK44" s="207"/>
      <c r="DL44" s="207"/>
      <c r="DM44" s="207"/>
      <c r="DN44" s="207"/>
      <c r="DO44" s="207"/>
      <c r="DP44" s="207"/>
      <c r="DQ44" s="207"/>
      <c r="DR44" s="207"/>
      <c r="DS44" s="207"/>
      <c r="DT44" s="207"/>
      <c r="DU44" s="207"/>
      <c r="DV44" s="207"/>
      <c r="DW44" s="207"/>
      <c r="DX44" s="207"/>
      <c r="DY44" s="207"/>
      <c r="DZ44" s="207"/>
      <c r="EA44" s="207"/>
      <c r="EB44" s="207"/>
      <c r="EC44" s="207"/>
      <c r="ED44" s="207"/>
      <c r="EE44" s="207"/>
      <c r="EF44" s="207"/>
      <c r="EG44" s="207"/>
      <c r="EH44" s="207"/>
      <c r="EI44" s="207"/>
      <c r="EJ44" s="207"/>
      <c r="EK44" s="207"/>
      <c r="EL44" s="207"/>
      <c r="EM44" s="207"/>
      <c r="EN44" s="207"/>
      <c r="EO44" s="207"/>
      <c r="EP44" s="207"/>
      <c r="EQ44" s="207"/>
      <c r="ER44" s="207"/>
      <c r="ES44" s="207"/>
      <c r="ET44" s="207"/>
      <c r="EU44" s="207"/>
      <c r="EV44" s="207"/>
      <c r="EW44" s="207"/>
      <c r="EX44" s="207"/>
      <c r="EY44" s="207"/>
      <c r="EZ44" s="207"/>
      <c r="FA44" s="207"/>
      <c r="FB44" s="207"/>
      <c r="FC44" s="207"/>
      <c r="FD44" s="207"/>
      <c r="FE44" s="207"/>
      <c r="FF44" s="207"/>
      <c r="FG44" s="207"/>
      <c r="FH44" s="207"/>
      <c r="FI44" s="207"/>
      <c r="FJ44" s="207"/>
      <c r="FK44" s="207"/>
      <c r="FL44" s="207"/>
      <c r="FM44" s="207"/>
      <c r="FN44" s="207"/>
      <c r="FO44" s="207"/>
      <c r="FP44" s="207"/>
      <c r="FQ44" s="207"/>
      <c r="FR44" s="207"/>
      <c r="FS44" s="207"/>
      <c r="FT44" s="207"/>
      <c r="FU44" s="207"/>
      <c r="FV44" s="207"/>
      <c r="FW44" s="207"/>
      <c r="FX44" s="207"/>
      <c r="FY44" s="207"/>
      <c r="FZ44" s="207"/>
      <c r="GA44" s="207"/>
      <c r="GB44" s="207"/>
      <c r="GC44" s="207"/>
      <c r="GD44" s="207"/>
      <c r="GE44" s="207"/>
      <c r="GF44" s="207"/>
      <c r="GG44" s="207"/>
      <c r="GH44" s="207"/>
      <c r="GI44" s="207"/>
      <c r="GJ44" s="207"/>
      <c r="GK44" s="207"/>
      <c r="GL44" s="207"/>
      <c r="GM44" s="207"/>
      <c r="GN44" s="207"/>
      <c r="GO44" s="207"/>
      <c r="GP44" s="207"/>
      <c r="GQ44" s="207"/>
      <c r="GR44" s="207"/>
      <c r="GS44" s="207"/>
      <c r="GT44" s="207"/>
      <c r="GU44" s="207"/>
      <c r="GV44" s="207"/>
      <c r="GW44" s="207"/>
      <c r="GX44" s="207"/>
      <c r="GY44" s="207"/>
      <c r="GZ44" s="207"/>
      <c r="HA44" s="207"/>
      <c r="HB44" s="207"/>
      <c r="HC44" s="207"/>
      <c r="HD44" s="207"/>
      <c r="HE44" s="207"/>
      <c r="HF44" s="207"/>
      <c r="HG44" s="207"/>
      <c r="HH44" s="207"/>
      <c r="HI44" s="207"/>
      <c r="HJ44" s="207"/>
      <c r="HK44" s="207"/>
      <c r="HL44" s="207"/>
      <c r="HM44" s="207"/>
      <c r="HN44" s="207"/>
      <c r="HO44" s="207"/>
      <c r="HP44" s="207"/>
      <c r="HQ44" s="207"/>
      <c r="HR44" s="207"/>
      <c r="HS44" s="207"/>
      <c r="HT44" s="207"/>
      <c r="HU44" s="207"/>
      <c r="HV44" s="207"/>
      <c r="HW44" s="207"/>
      <c r="HX44" s="207"/>
      <c r="HY44" s="207"/>
      <c r="HZ44" s="207"/>
      <c r="IA44" s="207"/>
      <c r="IB44" s="207"/>
      <c r="IC44" s="207"/>
      <c r="ID44" s="207"/>
      <c r="IE44" s="207"/>
      <c r="IF44" s="207"/>
      <c r="IG44" s="207"/>
      <c r="IH44" s="207"/>
      <c r="II44" s="207"/>
      <c r="IJ44" s="207"/>
      <c r="IK44" s="207"/>
      <c r="IL44" s="207"/>
      <c r="IM44" s="207"/>
      <c r="IN44" s="207"/>
      <c r="IO44" s="207"/>
      <c r="IP44" s="207"/>
      <c r="IQ44" s="207"/>
      <c r="IR44" s="207"/>
      <c r="IS44" s="207"/>
      <c r="IT44" s="207"/>
      <c r="IU44" s="207"/>
    </row>
    <row r="45" spans="1:255" x14ac:dyDescent="0.2">
      <c r="A45" s="225"/>
      <c r="B45" s="207"/>
      <c r="C45" s="207"/>
      <c r="D45" s="207"/>
      <c r="E45" s="207"/>
      <c r="F45" s="207"/>
      <c r="G45" s="207"/>
      <c r="H45" s="207"/>
      <c r="I45" s="207"/>
      <c r="J45" s="207"/>
      <c r="K45" s="207"/>
      <c r="L45" s="207"/>
      <c r="M45" s="207"/>
      <c r="N45" s="207"/>
      <c r="O45" s="207"/>
      <c r="P45" s="207"/>
      <c r="Q45" s="207"/>
      <c r="R45" s="207"/>
      <c r="S45" s="207"/>
      <c r="T45" s="207"/>
      <c r="U45" s="207"/>
      <c r="V45" s="207"/>
      <c r="W45" s="207"/>
      <c r="X45" s="207"/>
      <c r="Y45" s="207"/>
      <c r="Z45" s="207"/>
      <c r="AA45" s="207"/>
      <c r="AB45" s="207"/>
      <c r="AC45" s="207"/>
      <c r="AD45" s="207"/>
      <c r="AE45" s="207"/>
      <c r="AF45" s="207"/>
      <c r="AG45" s="207"/>
      <c r="AH45" s="207"/>
      <c r="AI45" s="207"/>
      <c r="AJ45" s="207"/>
      <c r="AK45" s="207"/>
      <c r="AL45" s="207"/>
      <c r="AM45" s="207"/>
      <c r="AN45" s="207"/>
      <c r="AO45" s="207"/>
      <c r="AP45" s="207"/>
      <c r="AQ45" s="207"/>
      <c r="AR45" s="207"/>
      <c r="AS45" s="207"/>
      <c r="AT45" s="207"/>
      <c r="AU45" s="207"/>
      <c r="AV45" s="207"/>
      <c r="AW45" s="207"/>
      <c r="AX45" s="207"/>
      <c r="AY45" s="207"/>
      <c r="AZ45" s="207"/>
      <c r="BA45" s="207"/>
      <c r="BB45" s="207"/>
      <c r="BC45" s="207"/>
      <c r="BD45" s="207"/>
      <c r="BE45" s="207"/>
      <c r="BF45" s="207"/>
      <c r="BG45" s="207"/>
      <c r="BH45" s="207"/>
      <c r="BI45" s="207"/>
      <c r="BJ45" s="207"/>
      <c r="BK45" s="207"/>
      <c r="BL45" s="207"/>
      <c r="BM45" s="207"/>
      <c r="BN45" s="207"/>
      <c r="BO45" s="207"/>
      <c r="BP45" s="207"/>
      <c r="BQ45" s="207"/>
      <c r="BR45" s="207"/>
      <c r="BS45" s="207"/>
      <c r="BT45" s="207"/>
      <c r="BU45" s="207"/>
      <c r="BV45" s="207"/>
      <c r="BW45" s="207"/>
      <c r="BX45" s="207"/>
      <c r="BY45" s="207"/>
      <c r="BZ45" s="207"/>
      <c r="CA45" s="207"/>
      <c r="CB45" s="207"/>
      <c r="CC45" s="207"/>
      <c r="CD45" s="207"/>
      <c r="CE45" s="207"/>
      <c r="CF45" s="207"/>
      <c r="CG45" s="207"/>
      <c r="CH45" s="207"/>
      <c r="CI45" s="207"/>
      <c r="CJ45" s="207"/>
      <c r="CK45" s="207"/>
      <c r="CL45" s="207"/>
      <c r="CM45" s="207"/>
      <c r="CN45" s="207"/>
      <c r="CO45" s="207"/>
      <c r="CP45" s="207"/>
      <c r="CQ45" s="207"/>
      <c r="CR45" s="207"/>
      <c r="CS45" s="207"/>
      <c r="CT45" s="207"/>
      <c r="CU45" s="207"/>
      <c r="CV45" s="207"/>
      <c r="CW45" s="207"/>
      <c r="CX45" s="207"/>
      <c r="CY45" s="207"/>
      <c r="CZ45" s="207"/>
      <c r="DA45" s="207"/>
      <c r="DB45" s="207"/>
      <c r="DC45" s="207"/>
      <c r="DD45" s="207"/>
      <c r="DE45" s="207"/>
      <c r="DF45" s="207"/>
      <c r="DG45" s="207"/>
      <c r="DH45" s="207"/>
      <c r="DI45" s="207"/>
      <c r="DJ45" s="207"/>
      <c r="DK45" s="207"/>
      <c r="DL45" s="207"/>
      <c r="DM45" s="207"/>
      <c r="DN45" s="207"/>
      <c r="DO45" s="207"/>
      <c r="DP45" s="207"/>
      <c r="DQ45" s="207"/>
      <c r="DR45" s="207"/>
      <c r="DS45" s="207"/>
      <c r="DT45" s="207"/>
      <c r="DU45" s="207"/>
      <c r="DV45" s="207"/>
      <c r="DW45" s="207"/>
      <c r="DX45" s="207"/>
      <c r="DY45" s="207"/>
      <c r="DZ45" s="207"/>
      <c r="EA45" s="207"/>
      <c r="EB45" s="207"/>
      <c r="EC45" s="207"/>
      <c r="ED45" s="207"/>
      <c r="EE45" s="207"/>
      <c r="EF45" s="207"/>
      <c r="EG45" s="207"/>
      <c r="EH45" s="207"/>
      <c r="EI45" s="207"/>
      <c r="EJ45" s="207"/>
      <c r="EK45" s="207"/>
      <c r="EL45" s="207"/>
      <c r="EM45" s="207"/>
      <c r="EN45" s="207"/>
      <c r="EO45" s="207"/>
      <c r="EP45" s="207"/>
      <c r="EQ45" s="207"/>
      <c r="ER45" s="207"/>
      <c r="ES45" s="207"/>
      <c r="ET45" s="207"/>
      <c r="EU45" s="207"/>
      <c r="EV45" s="207"/>
      <c r="EW45" s="207"/>
      <c r="EX45" s="207"/>
      <c r="EY45" s="207"/>
      <c r="EZ45" s="207"/>
      <c r="FA45" s="207"/>
      <c r="FB45" s="207"/>
      <c r="FC45" s="207"/>
      <c r="FD45" s="207"/>
      <c r="FE45" s="207"/>
      <c r="FF45" s="207"/>
      <c r="FG45" s="207"/>
      <c r="FH45" s="207"/>
      <c r="FI45" s="207"/>
      <c r="FJ45" s="207"/>
      <c r="FK45" s="207"/>
      <c r="FL45" s="207"/>
      <c r="FM45" s="207"/>
      <c r="FN45" s="207"/>
      <c r="FO45" s="207"/>
      <c r="FP45" s="207"/>
      <c r="FQ45" s="207"/>
      <c r="FR45" s="207"/>
      <c r="FS45" s="207"/>
      <c r="FT45" s="207"/>
      <c r="FU45" s="207"/>
      <c r="FV45" s="207"/>
      <c r="FW45" s="207"/>
      <c r="FX45" s="207"/>
      <c r="FY45" s="207"/>
      <c r="FZ45" s="207"/>
      <c r="GA45" s="207"/>
      <c r="GB45" s="207"/>
      <c r="GC45" s="207"/>
      <c r="GD45" s="207"/>
      <c r="GE45" s="207"/>
      <c r="GF45" s="207"/>
      <c r="GG45" s="207"/>
      <c r="GH45" s="207"/>
      <c r="GI45" s="207"/>
      <c r="GJ45" s="207"/>
      <c r="GK45" s="207"/>
      <c r="GL45" s="207"/>
      <c r="GM45" s="207"/>
      <c r="GN45" s="207"/>
      <c r="GO45" s="207"/>
      <c r="GP45" s="207"/>
      <c r="GQ45" s="207"/>
      <c r="GR45" s="207"/>
      <c r="GS45" s="207"/>
      <c r="GT45" s="207"/>
      <c r="GU45" s="207"/>
      <c r="GV45" s="207"/>
      <c r="GW45" s="207"/>
      <c r="GX45" s="207"/>
      <c r="GY45" s="207"/>
      <c r="GZ45" s="207"/>
      <c r="HA45" s="207"/>
      <c r="HB45" s="207"/>
      <c r="HC45" s="207"/>
      <c r="HD45" s="207"/>
      <c r="HE45" s="207"/>
      <c r="HF45" s="207"/>
      <c r="HG45" s="207"/>
      <c r="HH45" s="207"/>
      <c r="HI45" s="207"/>
      <c r="HJ45" s="207"/>
      <c r="HK45" s="207"/>
      <c r="HL45" s="207"/>
      <c r="HM45" s="207"/>
      <c r="HN45" s="207"/>
      <c r="HO45" s="207"/>
      <c r="HP45" s="207"/>
      <c r="HQ45" s="207"/>
      <c r="HR45" s="207"/>
      <c r="HS45" s="207"/>
      <c r="HT45" s="207"/>
      <c r="HU45" s="207"/>
      <c r="HV45" s="207"/>
      <c r="HW45" s="207"/>
      <c r="HX45" s="207"/>
      <c r="HY45" s="207"/>
      <c r="HZ45" s="207"/>
      <c r="IA45" s="207"/>
      <c r="IB45" s="207"/>
      <c r="IC45" s="207"/>
      <c r="ID45" s="207"/>
      <c r="IE45" s="207"/>
      <c r="IF45" s="207"/>
      <c r="IG45" s="207"/>
      <c r="IH45" s="207"/>
      <c r="II45" s="207"/>
      <c r="IJ45" s="207"/>
      <c r="IK45" s="207"/>
      <c r="IL45" s="207"/>
      <c r="IM45" s="207"/>
      <c r="IN45" s="207"/>
      <c r="IO45" s="207"/>
      <c r="IP45" s="207"/>
      <c r="IQ45" s="207"/>
      <c r="IR45" s="207"/>
      <c r="IS45" s="207"/>
      <c r="IT45" s="207"/>
      <c r="IU45" s="207"/>
    </row>
    <row r="46" spans="1:255" x14ac:dyDescent="0.2">
      <c r="A46" s="207"/>
      <c r="B46" s="207"/>
      <c r="C46" s="207"/>
      <c r="D46" s="207"/>
      <c r="E46" s="207"/>
      <c r="F46" s="207"/>
      <c r="G46" s="207"/>
      <c r="H46" s="207"/>
      <c r="I46" s="207"/>
      <c r="J46" s="207"/>
      <c r="K46" s="207"/>
      <c r="L46" s="207"/>
      <c r="M46" s="207"/>
      <c r="N46" s="207"/>
      <c r="O46" s="207"/>
      <c r="P46" s="207"/>
      <c r="Q46" s="207"/>
      <c r="R46" s="207"/>
      <c r="S46" s="207"/>
      <c r="T46" s="207"/>
      <c r="U46" s="207"/>
      <c r="V46" s="207"/>
      <c r="W46" s="207"/>
      <c r="X46" s="207"/>
      <c r="Y46" s="207"/>
      <c r="Z46" s="207"/>
      <c r="AA46" s="207"/>
      <c r="AB46" s="207"/>
      <c r="AC46" s="207"/>
      <c r="AD46" s="207"/>
      <c r="AE46" s="207"/>
      <c r="AF46" s="207"/>
      <c r="AG46" s="207"/>
      <c r="AH46" s="207"/>
      <c r="AI46" s="207"/>
      <c r="AJ46" s="207"/>
      <c r="AK46" s="207"/>
      <c r="AL46" s="207"/>
      <c r="AM46" s="207"/>
      <c r="AN46" s="207"/>
      <c r="AO46" s="207"/>
      <c r="AP46" s="207"/>
      <c r="AQ46" s="207"/>
      <c r="AR46" s="207"/>
      <c r="AS46" s="207"/>
      <c r="AT46" s="207"/>
      <c r="AU46" s="207"/>
      <c r="AV46" s="207"/>
      <c r="AW46" s="207"/>
      <c r="AX46" s="207"/>
      <c r="AY46" s="207"/>
      <c r="AZ46" s="207"/>
      <c r="BA46" s="207"/>
      <c r="BB46" s="207"/>
      <c r="BC46" s="207"/>
      <c r="BD46" s="207"/>
      <c r="BE46" s="207"/>
      <c r="BF46" s="207"/>
      <c r="BG46" s="207"/>
      <c r="BH46" s="207"/>
      <c r="BI46" s="207"/>
      <c r="BJ46" s="207"/>
      <c r="BK46" s="207"/>
      <c r="BL46" s="207"/>
      <c r="BM46" s="207"/>
      <c r="BN46" s="207"/>
      <c r="BO46" s="207"/>
      <c r="BP46" s="207"/>
      <c r="BQ46" s="207"/>
      <c r="BR46" s="207"/>
      <c r="BS46" s="207"/>
      <c r="BT46" s="207"/>
      <c r="BU46" s="207"/>
      <c r="BV46" s="207"/>
      <c r="BW46" s="207"/>
      <c r="BX46" s="207"/>
      <c r="BY46" s="207"/>
      <c r="BZ46" s="207"/>
      <c r="CA46" s="207"/>
      <c r="CB46" s="207"/>
      <c r="CC46" s="207"/>
      <c r="CD46" s="207"/>
      <c r="CE46" s="207"/>
      <c r="CF46" s="207"/>
      <c r="CG46" s="207"/>
      <c r="CH46" s="207"/>
      <c r="CI46" s="207"/>
      <c r="CJ46" s="207"/>
      <c r="CK46" s="207"/>
      <c r="CL46" s="207"/>
      <c r="CM46" s="207"/>
      <c r="CN46" s="207"/>
      <c r="CO46" s="207"/>
      <c r="CP46" s="207"/>
      <c r="CQ46" s="207"/>
      <c r="CR46" s="207"/>
      <c r="CS46" s="207"/>
      <c r="CT46" s="207"/>
      <c r="CU46" s="207"/>
      <c r="CV46" s="207"/>
      <c r="CW46" s="207"/>
      <c r="CX46" s="207"/>
      <c r="CY46" s="207"/>
      <c r="CZ46" s="207"/>
      <c r="DA46" s="207"/>
      <c r="DB46" s="207"/>
      <c r="DC46" s="207"/>
      <c r="DD46" s="207"/>
      <c r="DE46" s="207"/>
      <c r="DF46" s="207"/>
      <c r="DG46" s="207"/>
      <c r="DH46" s="207"/>
      <c r="DI46" s="207"/>
      <c r="DJ46" s="207"/>
      <c r="DK46" s="207"/>
      <c r="DL46" s="207"/>
      <c r="DM46" s="207"/>
      <c r="DN46" s="207"/>
      <c r="DO46" s="207"/>
      <c r="DP46" s="207"/>
      <c r="DQ46" s="207"/>
      <c r="DR46" s="207"/>
      <c r="DS46" s="207"/>
      <c r="DT46" s="207"/>
      <c r="DU46" s="207"/>
      <c r="DV46" s="207"/>
      <c r="DW46" s="207"/>
      <c r="DX46" s="207"/>
      <c r="DY46" s="207"/>
      <c r="DZ46" s="207"/>
      <c r="EA46" s="207"/>
      <c r="EB46" s="207"/>
      <c r="EC46" s="207"/>
      <c r="ED46" s="207"/>
      <c r="EE46" s="207"/>
      <c r="EF46" s="207"/>
      <c r="EG46" s="207"/>
      <c r="EH46" s="207"/>
      <c r="EI46" s="207"/>
      <c r="EJ46" s="207"/>
      <c r="EK46" s="207"/>
      <c r="EL46" s="207"/>
      <c r="EM46" s="207"/>
      <c r="EN46" s="207"/>
      <c r="EO46" s="207"/>
      <c r="EP46" s="207"/>
      <c r="EQ46" s="207"/>
      <c r="ER46" s="207"/>
      <c r="ES46" s="207"/>
      <c r="ET46" s="207"/>
      <c r="EU46" s="207"/>
      <c r="EV46" s="207"/>
      <c r="EW46" s="207"/>
      <c r="EX46" s="207"/>
      <c r="EY46" s="207"/>
      <c r="EZ46" s="207"/>
      <c r="FA46" s="207"/>
      <c r="FB46" s="207"/>
      <c r="FC46" s="207"/>
      <c r="FD46" s="207"/>
      <c r="FE46" s="207"/>
      <c r="FF46" s="207"/>
      <c r="FG46" s="207"/>
      <c r="FH46" s="207"/>
      <c r="FI46" s="207"/>
      <c r="FJ46" s="207"/>
      <c r="FK46" s="207"/>
      <c r="FL46" s="207"/>
      <c r="FM46" s="207"/>
      <c r="FN46" s="207"/>
      <c r="FO46" s="207"/>
      <c r="FP46" s="207"/>
      <c r="FQ46" s="207"/>
      <c r="FR46" s="207"/>
      <c r="FS46" s="207"/>
      <c r="FT46" s="207"/>
      <c r="FU46" s="207"/>
      <c r="FV46" s="207"/>
      <c r="FW46" s="207"/>
      <c r="FX46" s="207"/>
      <c r="FY46" s="207"/>
      <c r="FZ46" s="207"/>
      <c r="GA46" s="207"/>
      <c r="GB46" s="207"/>
      <c r="GC46" s="207"/>
      <c r="GD46" s="207"/>
      <c r="GE46" s="207"/>
      <c r="GF46" s="207"/>
      <c r="GG46" s="207"/>
      <c r="GH46" s="207"/>
      <c r="GI46" s="207"/>
      <c r="GJ46" s="207"/>
      <c r="GK46" s="207"/>
      <c r="GL46" s="207"/>
      <c r="GM46" s="207"/>
      <c r="GN46" s="207"/>
      <c r="GO46" s="207"/>
      <c r="GP46" s="207"/>
      <c r="GQ46" s="207"/>
      <c r="GR46" s="207"/>
      <c r="GS46" s="207"/>
      <c r="GT46" s="207"/>
      <c r="GU46" s="207"/>
      <c r="GV46" s="207"/>
      <c r="GW46" s="207"/>
      <c r="GX46" s="207"/>
      <c r="GY46" s="207"/>
      <c r="GZ46" s="207"/>
      <c r="HA46" s="207"/>
      <c r="HB46" s="207"/>
      <c r="HC46" s="207"/>
      <c r="HD46" s="207"/>
      <c r="HE46" s="207"/>
      <c r="HF46" s="207"/>
      <c r="HG46" s="207"/>
      <c r="HH46" s="207"/>
      <c r="HI46" s="207"/>
      <c r="HJ46" s="207"/>
      <c r="HK46" s="207"/>
      <c r="HL46" s="207"/>
      <c r="HM46" s="207"/>
      <c r="HN46" s="207"/>
      <c r="HO46" s="207"/>
      <c r="HP46" s="207"/>
      <c r="HQ46" s="207"/>
      <c r="HR46" s="207"/>
      <c r="HS46" s="207"/>
      <c r="HT46" s="207"/>
      <c r="HU46" s="207"/>
      <c r="HV46" s="207"/>
      <c r="HW46" s="207"/>
      <c r="HX46" s="207"/>
      <c r="HY46" s="207"/>
      <c r="HZ46" s="207"/>
      <c r="IA46" s="207"/>
      <c r="IB46" s="207"/>
      <c r="IC46" s="207"/>
      <c r="ID46" s="207"/>
      <c r="IE46" s="207"/>
      <c r="IF46" s="207"/>
      <c r="IG46" s="207"/>
      <c r="IH46" s="207"/>
      <c r="II46" s="207"/>
      <c r="IJ46" s="207"/>
      <c r="IK46" s="207"/>
      <c r="IL46" s="207"/>
      <c r="IM46" s="207"/>
      <c r="IN46" s="207"/>
      <c r="IO46" s="207"/>
      <c r="IP46" s="207"/>
      <c r="IQ46" s="207"/>
      <c r="IR46" s="207"/>
      <c r="IS46" s="207"/>
      <c r="IT46" s="207"/>
      <c r="IU46" s="207"/>
    </row>
    <row r="47" spans="1:255" x14ac:dyDescent="0.2">
      <c r="A47" s="207"/>
      <c r="B47" s="207"/>
      <c r="C47" s="207"/>
      <c r="D47" s="207"/>
      <c r="E47" s="207"/>
      <c r="F47" s="207"/>
      <c r="G47" s="207"/>
      <c r="H47" s="207"/>
      <c r="I47" s="207"/>
      <c r="J47" s="207"/>
      <c r="K47" s="207"/>
      <c r="L47" s="207"/>
      <c r="M47" s="207"/>
      <c r="N47" s="207"/>
      <c r="O47" s="207"/>
      <c r="P47" s="207"/>
      <c r="Q47" s="207"/>
      <c r="R47" s="207"/>
      <c r="S47" s="207"/>
      <c r="T47" s="207"/>
      <c r="U47" s="207"/>
      <c r="V47" s="207"/>
      <c r="W47" s="207"/>
      <c r="X47" s="207"/>
      <c r="Y47" s="207"/>
      <c r="Z47" s="207"/>
      <c r="AA47" s="207"/>
      <c r="AB47" s="207"/>
      <c r="AC47" s="207"/>
      <c r="AD47" s="207"/>
      <c r="AE47" s="207"/>
      <c r="AF47" s="207"/>
      <c r="AG47" s="207"/>
      <c r="AH47" s="207"/>
      <c r="AI47" s="207"/>
      <c r="AJ47" s="207"/>
      <c r="AK47" s="207"/>
      <c r="AL47" s="207"/>
      <c r="AM47" s="207"/>
      <c r="AN47" s="207"/>
      <c r="AO47" s="207"/>
      <c r="AP47" s="207"/>
      <c r="AQ47" s="207"/>
      <c r="AR47" s="207"/>
      <c r="AS47" s="207"/>
      <c r="AT47" s="207"/>
      <c r="AU47" s="207"/>
      <c r="AV47" s="207"/>
      <c r="AW47" s="207"/>
      <c r="AX47" s="207"/>
      <c r="AY47" s="207"/>
      <c r="AZ47" s="207"/>
      <c r="BA47" s="207"/>
      <c r="BB47" s="207"/>
      <c r="BC47" s="207"/>
      <c r="BD47" s="207"/>
      <c r="BE47" s="207"/>
      <c r="BF47" s="207"/>
      <c r="BG47" s="207"/>
      <c r="BH47" s="207"/>
      <c r="BI47" s="207"/>
      <c r="BJ47" s="207"/>
      <c r="BK47" s="207"/>
      <c r="BL47" s="207"/>
      <c r="BM47" s="207"/>
      <c r="BN47" s="207"/>
      <c r="BO47" s="207"/>
      <c r="BP47" s="207"/>
      <c r="BQ47" s="207"/>
      <c r="BR47" s="207"/>
      <c r="BS47" s="207"/>
      <c r="BT47" s="207"/>
      <c r="BU47" s="207"/>
      <c r="BV47" s="207"/>
      <c r="BW47" s="207"/>
      <c r="BX47" s="207"/>
      <c r="BY47" s="207"/>
      <c r="BZ47" s="207"/>
      <c r="CA47" s="207"/>
      <c r="CB47" s="207"/>
      <c r="CC47" s="207"/>
      <c r="CD47" s="207"/>
      <c r="CE47" s="207"/>
      <c r="CF47" s="207"/>
      <c r="CG47" s="207"/>
      <c r="CH47" s="207"/>
      <c r="CI47" s="207"/>
      <c r="CJ47" s="207"/>
      <c r="CK47" s="207"/>
      <c r="CL47" s="207"/>
      <c r="CM47" s="207"/>
      <c r="CN47" s="207"/>
      <c r="CO47" s="207"/>
      <c r="CP47" s="207"/>
      <c r="CQ47" s="207"/>
      <c r="CR47" s="207"/>
      <c r="CS47" s="207"/>
      <c r="CT47" s="207"/>
      <c r="CU47" s="207"/>
      <c r="CV47" s="207"/>
      <c r="CW47" s="207"/>
      <c r="CX47" s="207"/>
      <c r="CY47" s="207"/>
      <c r="CZ47" s="207"/>
      <c r="DA47" s="207"/>
      <c r="DB47" s="207"/>
      <c r="DC47" s="207"/>
      <c r="DD47" s="207"/>
      <c r="DE47" s="207"/>
      <c r="DF47" s="207"/>
      <c r="DG47" s="207"/>
      <c r="DH47" s="207"/>
      <c r="DI47" s="207"/>
      <c r="DJ47" s="207"/>
      <c r="DK47" s="207"/>
      <c r="DL47" s="207"/>
      <c r="DM47" s="207"/>
      <c r="DN47" s="207"/>
      <c r="DO47" s="207"/>
      <c r="DP47" s="207"/>
      <c r="DQ47" s="207"/>
      <c r="DR47" s="207"/>
      <c r="DS47" s="207"/>
      <c r="DT47" s="207"/>
      <c r="DU47" s="207"/>
      <c r="DV47" s="207"/>
      <c r="DW47" s="207"/>
      <c r="DX47" s="207"/>
      <c r="DY47" s="207"/>
      <c r="DZ47" s="207"/>
      <c r="EA47" s="207"/>
      <c r="EB47" s="207"/>
      <c r="EC47" s="207"/>
      <c r="ED47" s="207"/>
      <c r="EE47" s="207"/>
      <c r="EF47" s="207"/>
      <c r="EG47" s="207"/>
      <c r="EH47" s="207"/>
      <c r="EI47" s="207"/>
      <c r="EJ47" s="207"/>
      <c r="EK47" s="207"/>
      <c r="EL47" s="207"/>
      <c r="EM47" s="207"/>
      <c r="EN47" s="207"/>
      <c r="EO47" s="207"/>
      <c r="EP47" s="207"/>
      <c r="EQ47" s="207"/>
      <c r="ER47" s="207"/>
      <c r="ES47" s="207"/>
      <c r="ET47" s="207"/>
      <c r="EU47" s="207"/>
      <c r="EV47" s="207"/>
      <c r="EW47" s="207"/>
      <c r="EX47" s="207"/>
      <c r="EY47" s="207"/>
      <c r="EZ47" s="207"/>
      <c r="FA47" s="207"/>
      <c r="FB47" s="207"/>
      <c r="FC47" s="207"/>
      <c r="FD47" s="207"/>
      <c r="FE47" s="207"/>
      <c r="FF47" s="207"/>
      <c r="FG47" s="207"/>
      <c r="FH47" s="207"/>
      <c r="FI47" s="207"/>
      <c r="FJ47" s="207"/>
      <c r="FK47" s="207"/>
      <c r="FL47" s="207"/>
      <c r="FM47" s="207"/>
      <c r="FN47" s="207"/>
      <c r="FO47" s="207"/>
      <c r="FP47" s="207"/>
      <c r="FQ47" s="207"/>
      <c r="FR47" s="207"/>
      <c r="FS47" s="207"/>
      <c r="FT47" s="207"/>
      <c r="FU47" s="207"/>
      <c r="FV47" s="207"/>
      <c r="FW47" s="207"/>
      <c r="FX47" s="207"/>
      <c r="FY47" s="207"/>
      <c r="FZ47" s="207"/>
      <c r="GA47" s="207"/>
      <c r="GB47" s="207"/>
      <c r="GC47" s="207"/>
      <c r="GD47" s="207"/>
      <c r="GE47" s="207"/>
      <c r="GF47" s="207"/>
      <c r="GG47" s="207"/>
      <c r="GH47" s="207"/>
      <c r="GI47" s="207"/>
      <c r="GJ47" s="207"/>
      <c r="GK47" s="207"/>
      <c r="GL47" s="207"/>
      <c r="GM47" s="207"/>
      <c r="GN47" s="207"/>
      <c r="GO47" s="207"/>
      <c r="GP47" s="207"/>
      <c r="GQ47" s="207"/>
      <c r="GR47" s="207"/>
      <c r="GS47" s="207"/>
      <c r="GT47" s="207"/>
      <c r="GU47" s="207"/>
      <c r="GV47" s="207"/>
      <c r="GW47" s="207"/>
      <c r="GX47" s="207"/>
      <c r="GY47" s="207"/>
      <c r="GZ47" s="207"/>
      <c r="HA47" s="207"/>
      <c r="HB47" s="207"/>
      <c r="HC47" s="207"/>
      <c r="HD47" s="207"/>
      <c r="HE47" s="207"/>
      <c r="HF47" s="207"/>
      <c r="HG47" s="207"/>
      <c r="HH47" s="207"/>
      <c r="HI47" s="207"/>
      <c r="HJ47" s="207"/>
      <c r="HK47" s="207"/>
      <c r="HL47" s="207"/>
      <c r="HM47" s="207"/>
      <c r="HN47" s="207"/>
      <c r="HO47" s="207"/>
      <c r="HP47" s="207"/>
      <c r="HQ47" s="207"/>
      <c r="HR47" s="207"/>
      <c r="HS47" s="207"/>
      <c r="HT47" s="207"/>
      <c r="HU47" s="207"/>
      <c r="HV47" s="207"/>
      <c r="HW47" s="207"/>
      <c r="HX47" s="207"/>
      <c r="HY47" s="207"/>
      <c r="HZ47" s="207"/>
      <c r="IA47" s="207"/>
      <c r="IB47" s="207"/>
      <c r="IC47" s="207"/>
      <c r="ID47" s="207"/>
      <c r="IE47" s="207"/>
      <c r="IF47" s="207"/>
      <c r="IG47" s="207"/>
      <c r="IH47" s="207"/>
      <c r="II47" s="207"/>
      <c r="IJ47" s="207"/>
      <c r="IK47" s="207"/>
      <c r="IL47" s="207"/>
      <c r="IM47" s="207"/>
      <c r="IN47" s="207"/>
      <c r="IO47" s="207"/>
      <c r="IP47" s="207"/>
      <c r="IQ47" s="207"/>
      <c r="IR47" s="207"/>
      <c r="IS47" s="207"/>
      <c r="IT47" s="207"/>
      <c r="IU47" s="207"/>
    </row>
    <row r="48" spans="1:255" x14ac:dyDescent="0.2">
      <c r="A48" s="207"/>
      <c r="B48" s="207"/>
      <c r="C48" s="207"/>
      <c r="D48" s="207"/>
      <c r="E48" s="207"/>
      <c r="F48" s="207"/>
      <c r="G48" s="207"/>
      <c r="H48" s="207"/>
      <c r="I48" s="207"/>
      <c r="J48" s="207"/>
      <c r="K48" s="207"/>
      <c r="L48" s="207"/>
      <c r="M48" s="207"/>
      <c r="N48" s="207"/>
      <c r="O48" s="207"/>
      <c r="P48" s="207"/>
      <c r="Q48" s="207"/>
      <c r="R48" s="207"/>
      <c r="S48" s="207"/>
      <c r="T48" s="207"/>
      <c r="U48" s="207"/>
      <c r="V48" s="207"/>
      <c r="W48" s="207"/>
      <c r="X48" s="207"/>
      <c r="Y48" s="207"/>
      <c r="Z48" s="207"/>
      <c r="AA48" s="207"/>
      <c r="AB48" s="207"/>
      <c r="AC48" s="207"/>
      <c r="AD48" s="207"/>
      <c r="AE48" s="207"/>
      <c r="AF48" s="207"/>
      <c r="AG48" s="207"/>
      <c r="AH48" s="207"/>
      <c r="AI48" s="207"/>
      <c r="AJ48" s="207"/>
      <c r="AK48" s="207"/>
      <c r="AL48" s="207"/>
      <c r="AM48" s="207"/>
      <c r="AN48" s="207"/>
      <c r="AO48" s="207"/>
      <c r="AP48" s="207"/>
      <c r="AQ48" s="207"/>
      <c r="AR48" s="207"/>
      <c r="AS48" s="207"/>
      <c r="AT48" s="207"/>
      <c r="AU48" s="207"/>
      <c r="AV48" s="207"/>
      <c r="AW48" s="207"/>
      <c r="AX48" s="207"/>
      <c r="AY48" s="207"/>
      <c r="AZ48" s="207"/>
      <c r="BA48" s="207"/>
      <c r="BB48" s="207"/>
      <c r="BC48" s="207"/>
      <c r="BD48" s="207"/>
      <c r="BE48" s="207"/>
      <c r="BF48" s="207"/>
      <c r="BG48" s="207"/>
      <c r="BH48" s="207"/>
      <c r="BI48" s="207"/>
      <c r="BJ48" s="207"/>
      <c r="BK48" s="207"/>
      <c r="BL48" s="207"/>
      <c r="BM48" s="207"/>
      <c r="BN48" s="207"/>
      <c r="BO48" s="207"/>
      <c r="BP48" s="207"/>
      <c r="BQ48" s="207"/>
      <c r="BR48" s="207"/>
      <c r="BS48" s="207"/>
      <c r="BT48" s="207"/>
      <c r="BU48" s="207"/>
      <c r="BV48" s="207"/>
      <c r="BW48" s="207"/>
      <c r="BX48" s="207"/>
      <c r="BY48" s="207"/>
      <c r="BZ48" s="207"/>
      <c r="CA48" s="207"/>
      <c r="CB48" s="207"/>
      <c r="CC48" s="207"/>
      <c r="CD48" s="207"/>
      <c r="CE48" s="207"/>
      <c r="CF48" s="207"/>
      <c r="CG48" s="207"/>
      <c r="CH48" s="207"/>
      <c r="CI48" s="207"/>
      <c r="CJ48" s="207"/>
      <c r="CK48" s="207"/>
      <c r="CL48" s="207"/>
      <c r="CM48" s="207"/>
      <c r="CN48" s="207"/>
      <c r="CO48" s="207"/>
      <c r="CP48" s="207"/>
      <c r="CQ48" s="207"/>
      <c r="CR48" s="207"/>
      <c r="CS48" s="207"/>
      <c r="CT48" s="207"/>
      <c r="CU48" s="207"/>
      <c r="CV48" s="207"/>
      <c r="CW48" s="207"/>
      <c r="CX48" s="207"/>
      <c r="CY48" s="207"/>
      <c r="CZ48" s="207"/>
      <c r="DA48" s="207"/>
      <c r="DB48" s="207"/>
      <c r="DC48" s="207"/>
      <c r="DD48" s="207"/>
      <c r="DE48" s="207"/>
      <c r="DF48" s="207"/>
      <c r="DG48" s="207"/>
      <c r="DH48" s="207"/>
      <c r="DI48" s="207"/>
      <c r="DJ48" s="207"/>
      <c r="DK48" s="207"/>
      <c r="DL48" s="207"/>
      <c r="DM48" s="207"/>
      <c r="DN48" s="207"/>
      <c r="DO48" s="207"/>
      <c r="DP48" s="207"/>
      <c r="DQ48" s="207"/>
      <c r="DR48" s="207"/>
      <c r="DS48" s="207"/>
      <c r="DT48" s="207"/>
      <c r="DU48" s="207"/>
      <c r="DV48" s="207"/>
      <c r="DW48" s="207"/>
      <c r="DX48" s="207"/>
      <c r="DY48" s="207"/>
      <c r="DZ48" s="207"/>
      <c r="EA48" s="207"/>
      <c r="EB48" s="207"/>
      <c r="EC48" s="207"/>
      <c r="ED48" s="207"/>
      <c r="EE48" s="207"/>
      <c r="EF48" s="207"/>
      <c r="EG48" s="207"/>
      <c r="EH48" s="207"/>
      <c r="EI48" s="207"/>
      <c r="EJ48" s="207"/>
      <c r="EK48" s="207"/>
      <c r="EL48" s="207"/>
      <c r="EM48" s="207"/>
      <c r="EN48" s="207"/>
      <c r="EO48" s="207"/>
      <c r="EP48" s="207"/>
      <c r="EQ48" s="207"/>
      <c r="ER48" s="207"/>
      <c r="ES48" s="207"/>
      <c r="ET48" s="207"/>
      <c r="EU48" s="207"/>
      <c r="EV48" s="207"/>
      <c r="EW48" s="207"/>
      <c r="EX48" s="207"/>
      <c r="EY48" s="207"/>
      <c r="EZ48" s="207"/>
      <c r="FA48" s="207"/>
      <c r="FB48" s="207"/>
      <c r="FC48" s="207"/>
      <c r="FD48" s="207"/>
      <c r="FE48" s="207"/>
      <c r="FF48" s="207"/>
      <c r="FG48" s="207"/>
      <c r="FH48" s="207"/>
      <c r="FI48" s="207"/>
      <c r="FJ48" s="207"/>
      <c r="FK48" s="207"/>
      <c r="FL48" s="207"/>
      <c r="FM48" s="207"/>
      <c r="FN48" s="207"/>
      <c r="FO48" s="207"/>
      <c r="FP48" s="207"/>
      <c r="FQ48" s="207"/>
      <c r="FR48" s="207"/>
      <c r="FS48" s="207"/>
      <c r="FT48" s="207"/>
      <c r="FU48" s="207"/>
      <c r="FV48" s="207"/>
      <c r="FW48" s="207"/>
      <c r="FX48" s="207"/>
      <c r="FY48" s="207"/>
      <c r="FZ48" s="207"/>
      <c r="GA48" s="207"/>
      <c r="GB48" s="207"/>
      <c r="GC48" s="207"/>
      <c r="GD48" s="207"/>
      <c r="GE48" s="207"/>
      <c r="GF48" s="207"/>
      <c r="GG48" s="207"/>
      <c r="GH48" s="207"/>
      <c r="GI48" s="207"/>
      <c r="GJ48" s="207"/>
      <c r="GK48" s="207"/>
      <c r="GL48" s="207"/>
      <c r="GM48" s="207"/>
      <c r="GN48" s="207"/>
      <c r="GO48" s="207"/>
      <c r="GP48" s="207"/>
      <c r="GQ48" s="207"/>
      <c r="GR48" s="207"/>
      <c r="GS48" s="207"/>
      <c r="GT48" s="207"/>
      <c r="GU48" s="207"/>
      <c r="GV48" s="207"/>
      <c r="GW48" s="207"/>
      <c r="GX48" s="207"/>
      <c r="GY48" s="207"/>
      <c r="GZ48" s="207"/>
      <c r="HA48" s="207"/>
      <c r="HB48" s="207"/>
      <c r="HC48" s="207"/>
      <c r="HD48" s="207"/>
      <c r="HE48" s="207"/>
      <c r="HF48" s="207"/>
      <c r="HG48" s="207"/>
      <c r="HH48" s="207"/>
      <c r="HI48" s="207"/>
      <c r="HJ48" s="207"/>
      <c r="HK48" s="207"/>
      <c r="HL48" s="207"/>
      <c r="HM48" s="207"/>
      <c r="HN48" s="207"/>
      <c r="HO48" s="207"/>
      <c r="HP48" s="207"/>
      <c r="HQ48" s="207"/>
      <c r="HR48" s="207"/>
      <c r="HS48" s="207"/>
      <c r="HT48" s="207"/>
      <c r="HU48" s="207"/>
      <c r="HV48" s="207"/>
      <c r="HW48" s="207"/>
      <c r="HX48" s="207"/>
      <c r="HY48" s="207"/>
      <c r="HZ48" s="207"/>
      <c r="IA48" s="207"/>
      <c r="IB48" s="207"/>
      <c r="IC48" s="207"/>
      <c r="ID48" s="207"/>
      <c r="IE48" s="207"/>
      <c r="IF48" s="207"/>
      <c r="IG48" s="207"/>
      <c r="IH48" s="207"/>
      <c r="II48" s="207"/>
      <c r="IJ48" s="207"/>
      <c r="IK48" s="207"/>
      <c r="IL48" s="207"/>
      <c r="IM48" s="207"/>
      <c r="IN48" s="207"/>
      <c r="IO48" s="207"/>
      <c r="IP48" s="207"/>
      <c r="IQ48" s="207"/>
      <c r="IR48" s="207"/>
      <c r="IS48" s="207"/>
      <c r="IT48" s="207"/>
      <c r="IU48" s="207"/>
    </row>
    <row r="49" spans="1:255" x14ac:dyDescent="0.2">
      <c r="A49" s="207"/>
      <c r="B49" s="207"/>
      <c r="C49" s="207"/>
      <c r="D49" s="207"/>
      <c r="E49" s="207"/>
      <c r="F49" s="207"/>
      <c r="G49" s="207"/>
      <c r="H49" s="207"/>
      <c r="I49" s="207"/>
      <c r="J49" s="207"/>
      <c r="K49" s="207"/>
      <c r="L49" s="207"/>
      <c r="M49" s="207"/>
      <c r="N49" s="207"/>
      <c r="O49" s="207"/>
      <c r="P49" s="207"/>
      <c r="Q49" s="207"/>
      <c r="R49" s="207"/>
      <c r="S49" s="207"/>
      <c r="T49" s="207"/>
      <c r="U49" s="207"/>
      <c r="V49" s="207"/>
      <c r="W49" s="207"/>
      <c r="X49" s="207"/>
      <c r="Y49" s="207"/>
      <c r="Z49" s="207"/>
      <c r="AA49" s="207"/>
      <c r="AB49" s="207"/>
      <c r="AC49" s="207"/>
      <c r="AD49" s="207"/>
      <c r="AE49" s="207"/>
      <c r="AF49" s="207"/>
      <c r="AG49" s="207"/>
      <c r="AH49" s="207"/>
      <c r="AI49" s="207"/>
      <c r="AJ49" s="207"/>
      <c r="AK49" s="207"/>
      <c r="AL49" s="207"/>
      <c r="AM49" s="207"/>
      <c r="AN49" s="207"/>
      <c r="AO49" s="207"/>
      <c r="AP49" s="207"/>
      <c r="AQ49" s="207"/>
      <c r="AR49" s="207"/>
      <c r="AS49" s="207"/>
      <c r="AT49" s="207"/>
      <c r="AU49" s="207"/>
      <c r="AV49" s="207"/>
      <c r="AW49" s="207"/>
      <c r="AX49" s="207"/>
      <c r="AY49" s="207"/>
      <c r="AZ49" s="207"/>
      <c r="BA49" s="207"/>
      <c r="BB49" s="207"/>
      <c r="BC49" s="207"/>
      <c r="BD49" s="207"/>
      <c r="BE49" s="207"/>
      <c r="BF49" s="207"/>
      <c r="BG49" s="207"/>
      <c r="BH49" s="207"/>
      <c r="BI49" s="207"/>
      <c r="BJ49" s="207"/>
      <c r="BK49" s="207"/>
      <c r="BL49" s="207"/>
      <c r="BM49" s="207"/>
      <c r="BN49" s="207"/>
      <c r="BO49" s="207"/>
      <c r="BP49" s="207"/>
      <c r="BQ49" s="207"/>
      <c r="BR49" s="207"/>
      <c r="BS49" s="207"/>
      <c r="BT49" s="207"/>
      <c r="BU49" s="207"/>
      <c r="BV49" s="207"/>
      <c r="BW49" s="207"/>
      <c r="BX49" s="207"/>
      <c r="BY49" s="207"/>
      <c r="BZ49" s="207"/>
      <c r="CA49" s="207"/>
      <c r="CB49" s="207"/>
      <c r="CC49" s="207"/>
      <c r="CD49" s="207"/>
      <c r="CE49" s="207"/>
      <c r="CF49" s="207"/>
      <c r="CG49" s="207"/>
      <c r="CH49" s="207"/>
      <c r="CI49" s="207"/>
      <c r="CJ49" s="207"/>
      <c r="CK49" s="207"/>
      <c r="CL49" s="207"/>
      <c r="CM49" s="207"/>
      <c r="CN49" s="207"/>
      <c r="CO49" s="207"/>
      <c r="CP49" s="207"/>
      <c r="CQ49" s="207"/>
      <c r="CR49" s="207"/>
      <c r="CS49" s="207"/>
      <c r="CT49" s="207"/>
      <c r="CU49" s="207"/>
      <c r="CV49" s="207"/>
      <c r="CW49" s="207"/>
      <c r="CX49" s="207"/>
      <c r="CY49" s="207"/>
      <c r="CZ49" s="207"/>
      <c r="DA49" s="207"/>
      <c r="DB49" s="207"/>
      <c r="DC49" s="207"/>
      <c r="DD49" s="207"/>
      <c r="DE49" s="207"/>
      <c r="DF49" s="207"/>
      <c r="DG49" s="207"/>
      <c r="DH49" s="207"/>
      <c r="DI49" s="207"/>
      <c r="DJ49" s="207"/>
      <c r="DK49" s="207"/>
      <c r="DL49" s="207"/>
      <c r="DM49" s="207"/>
      <c r="DN49" s="207"/>
      <c r="DO49" s="207"/>
      <c r="DP49" s="207"/>
      <c r="DQ49" s="207"/>
      <c r="DR49" s="207"/>
      <c r="DS49" s="207"/>
      <c r="DT49" s="207"/>
      <c r="DU49" s="207"/>
      <c r="DV49" s="207"/>
      <c r="DW49" s="207"/>
      <c r="DX49" s="207"/>
      <c r="DY49" s="207"/>
      <c r="DZ49" s="207"/>
      <c r="EA49" s="207"/>
      <c r="EB49" s="207"/>
      <c r="EC49" s="207"/>
      <c r="ED49" s="207"/>
      <c r="EE49" s="207"/>
      <c r="EF49" s="207"/>
      <c r="EG49" s="207"/>
      <c r="EH49" s="207"/>
      <c r="EI49" s="207"/>
      <c r="EJ49" s="207"/>
      <c r="EK49" s="207"/>
      <c r="EL49" s="207"/>
      <c r="EM49" s="207"/>
      <c r="EN49" s="207"/>
      <c r="EO49" s="207"/>
      <c r="EP49" s="207"/>
      <c r="EQ49" s="207"/>
      <c r="ER49" s="207"/>
      <c r="ES49" s="207"/>
      <c r="ET49" s="207"/>
      <c r="EU49" s="207"/>
      <c r="EV49" s="207"/>
      <c r="EW49" s="207"/>
      <c r="EX49" s="207"/>
      <c r="EY49" s="207"/>
      <c r="EZ49" s="207"/>
      <c r="FA49" s="207"/>
      <c r="FB49" s="207"/>
      <c r="FC49" s="207"/>
      <c r="FD49" s="207"/>
      <c r="FE49" s="207"/>
      <c r="FF49" s="207"/>
      <c r="FG49" s="207"/>
      <c r="FH49" s="207"/>
      <c r="FI49" s="207"/>
      <c r="FJ49" s="207"/>
      <c r="FK49" s="207"/>
      <c r="FL49" s="207"/>
      <c r="FM49" s="207"/>
      <c r="FN49" s="207"/>
      <c r="FO49" s="207"/>
      <c r="FP49" s="207"/>
      <c r="FQ49" s="207"/>
      <c r="FR49" s="207"/>
      <c r="FS49" s="207"/>
      <c r="FT49" s="207"/>
      <c r="FU49" s="207"/>
      <c r="FV49" s="207"/>
      <c r="FW49" s="207"/>
      <c r="FX49" s="207"/>
      <c r="FY49" s="207"/>
      <c r="FZ49" s="207"/>
      <c r="GA49" s="207"/>
      <c r="GB49" s="207"/>
      <c r="GC49" s="207"/>
      <c r="GD49" s="207"/>
      <c r="GE49" s="207"/>
      <c r="GF49" s="207"/>
      <c r="GG49" s="207"/>
      <c r="GH49" s="207"/>
      <c r="GI49" s="207"/>
      <c r="GJ49" s="207"/>
      <c r="GK49" s="207"/>
      <c r="GL49" s="207"/>
      <c r="GM49" s="207"/>
      <c r="GN49" s="207"/>
      <c r="GO49" s="207"/>
      <c r="GP49" s="207"/>
      <c r="GQ49" s="207"/>
      <c r="GR49" s="207"/>
      <c r="GS49" s="207"/>
      <c r="GT49" s="207"/>
      <c r="GU49" s="207"/>
      <c r="GV49" s="207"/>
      <c r="GW49" s="207"/>
      <c r="GX49" s="207"/>
      <c r="GY49" s="207"/>
      <c r="GZ49" s="207"/>
      <c r="HA49" s="207"/>
      <c r="HB49" s="207"/>
      <c r="HC49" s="207"/>
      <c r="HD49" s="207"/>
      <c r="HE49" s="207"/>
      <c r="HF49" s="207"/>
      <c r="HG49" s="207"/>
      <c r="HH49" s="207"/>
      <c r="HI49" s="207"/>
      <c r="HJ49" s="207"/>
      <c r="HK49" s="207"/>
      <c r="HL49" s="207"/>
      <c r="HM49" s="207"/>
      <c r="HN49" s="207"/>
      <c r="HO49" s="207"/>
      <c r="HP49" s="207"/>
      <c r="HQ49" s="207"/>
      <c r="HR49" s="207"/>
      <c r="HS49" s="207"/>
      <c r="HT49" s="207"/>
      <c r="HU49" s="207"/>
      <c r="HV49" s="207"/>
      <c r="HW49" s="207"/>
      <c r="HX49" s="207"/>
      <c r="HY49" s="207"/>
      <c r="HZ49" s="207"/>
      <c r="IA49" s="207"/>
      <c r="IB49" s="207"/>
      <c r="IC49" s="207"/>
      <c r="ID49" s="207"/>
      <c r="IE49" s="207"/>
      <c r="IF49" s="207"/>
      <c r="IG49" s="207"/>
      <c r="IH49" s="207"/>
      <c r="II49" s="207"/>
      <c r="IJ49" s="207"/>
      <c r="IK49" s="207"/>
      <c r="IL49" s="207"/>
      <c r="IM49" s="207"/>
      <c r="IN49" s="207"/>
      <c r="IO49" s="207"/>
      <c r="IP49" s="207"/>
      <c r="IQ49" s="207"/>
      <c r="IR49" s="207"/>
      <c r="IS49" s="207"/>
      <c r="IT49" s="207"/>
      <c r="IU49" s="207"/>
    </row>
    <row r="50" spans="1:255" x14ac:dyDescent="0.2">
      <c r="A50" s="207"/>
      <c r="B50" s="207"/>
      <c r="C50" s="207"/>
      <c r="D50" s="207"/>
      <c r="E50" s="207"/>
      <c r="F50" s="207"/>
      <c r="G50" s="207"/>
      <c r="H50" s="207"/>
      <c r="I50" s="207"/>
      <c r="J50" s="207"/>
      <c r="K50" s="207"/>
      <c r="L50" s="207"/>
      <c r="M50" s="207"/>
      <c r="N50" s="207"/>
      <c r="O50" s="207"/>
      <c r="P50" s="207"/>
      <c r="Q50" s="207"/>
      <c r="R50" s="207"/>
      <c r="S50" s="207"/>
      <c r="T50" s="207"/>
      <c r="U50" s="207"/>
      <c r="V50" s="207"/>
      <c r="W50" s="207"/>
      <c r="X50" s="207"/>
      <c r="Y50" s="207"/>
      <c r="Z50" s="207"/>
      <c r="AA50" s="207"/>
      <c r="AB50" s="207"/>
      <c r="AC50" s="207"/>
      <c r="AD50" s="207"/>
      <c r="AE50" s="207"/>
      <c r="AF50" s="207"/>
      <c r="AG50" s="207"/>
      <c r="AH50" s="207"/>
      <c r="AI50" s="207"/>
      <c r="AJ50" s="207"/>
      <c r="AK50" s="207"/>
      <c r="AL50" s="207"/>
      <c r="AM50" s="207"/>
      <c r="AN50" s="207"/>
      <c r="AO50" s="207"/>
      <c r="AP50" s="207"/>
      <c r="AQ50" s="207"/>
      <c r="AR50" s="207"/>
      <c r="AS50" s="207"/>
      <c r="AT50" s="207"/>
      <c r="AU50" s="207"/>
      <c r="AV50" s="207"/>
      <c r="AW50" s="207"/>
      <c r="AX50" s="207"/>
      <c r="AY50" s="207"/>
      <c r="AZ50" s="207"/>
      <c r="BA50" s="207"/>
      <c r="BB50" s="207"/>
      <c r="BC50" s="207"/>
      <c r="BD50" s="207"/>
      <c r="BE50" s="207"/>
      <c r="BF50" s="207"/>
      <c r="BG50" s="207"/>
      <c r="BH50" s="207"/>
      <c r="BI50" s="207"/>
      <c r="BJ50" s="207"/>
      <c r="BK50" s="207"/>
      <c r="BL50" s="207"/>
      <c r="BM50" s="207"/>
      <c r="BN50" s="207"/>
      <c r="BO50" s="207"/>
      <c r="BP50" s="207"/>
      <c r="BQ50" s="207"/>
      <c r="BR50" s="207"/>
      <c r="BS50" s="207"/>
      <c r="BT50" s="207"/>
      <c r="BU50" s="207"/>
      <c r="BV50" s="207"/>
      <c r="BW50" s="207"/>
      <c r="BX50" s="207"/>
      <c r="BY50" s="207"/>
      <c r="BZ50" s="207"/>
      <c r="CA50" s="207"/>
      <c r="CB50" s="207"/>
      <c r="CC50" s="207"/>
      <c r="CD50" s="207"/>
      <c r="CE50" s="207"/>
      <c r="CF50" s="207"/>
      <c r="CG50" s="207"/>
      <c r="CH50" s="207"/>
      <c r="CI50" s="207"/>
      <c r="CJ50" s="207"/>
      <c r="CK50" s="207"/>
      <c r="CL50" s="207"/>
      <c r="CM50" s="207"/>
      <c r="CN50" s="207"/>
      <c r="CO50" s="207"/>
      <c r="CP50" s="207"/>
      <c r="CQ50" s="207"/>
      <c r="CR50" s="207"/>
      <c r="CS50" s="207"/>
      <c r="CT50" s="207"/>
      <c r="CU50" s="207"/>
      <c r="CV50" s="207"/>
      <c r="CW50" s="207"/>
      <c r="CX50" s="207"/>
      <c r="CY50" s="207"/>
      <c r="CZ50" s="207"/>
      <c r="DA50" s="207"/>
      <c r="DB50" s="207"/>
      <c r="DC50" s="207"/>
      <c r="DD50" s="207"/>
      <c r="DE50" s="207"/>
      <c r="DF50" s="207"/>
      <c r="DG50" s="207"/>
      <c r="DH50" s="207"/>
      <c r="DI50" s="207"/>
      <c r="DJ50" s="207"/>
      <c r="DK50" s="207"/>
      <c r="DL50" s="207"/>
      <c r="DM50" s="207"/>
      <c r="DN50" s="207"/>
      <c r="DO50" s="207"/>
      <c r="DP50" s="207"/>
      <c r="DQ50" s="207"/>
      <c r="DR50" s="207"/>
      <c r="DS50" s="207"/>
      <c r="DT50" s="207"/>
      <c r="DU50" s="207"/>
      <c r="DV50" s="207"/>
      <c r="DW50" s="207"/>
      <c r="DX50" s="207"/>
      <c r="DY50" s="207"/>
      <c r="DZ50" s="207"/>
      <c r="EA50" s="207"/>
      <c r="EB50" s="207"/>
      <c r="EC50" s="207"/>
      <c r="ED50" s="207"/>
      <c r="EE50" s="207"/>
      <c r="EF50" s="207"/>
      <c r="EG50" s="207"/>
      <c r="EH50" s="207"/>
      <c r="EI50" s="207"/>
      <c r="EJ50" s="207"/>
      <c r="EK50" s="207"/>
      <c r="EL50" s="207"/>
      <c r="EM50" s="207"/>
      <c r="EN50" s="207"/>
      <c r="EO50" s="207"/>
      <c r="EP50" s="207"/>
      <c r="EQ50" s="207"/>
      <c r="ER50" s="207"/>
      <c r="ES50" s="207"/>
      <c r="ET50" s="207"/>
      <c r="EU50" s="207"/>
      <c r="EV50" s="207"/>
      <c r="EW50" s="207"/>
      <c r="EX50" s="207"/>
      <c r="EY50" s="207"/>
      <c r="EZ50" s="207"/>
      <c r="FA50" s="207"/>
      <c r="FB50" s="207"/>
      <c r="FC50" s="207"/>
      <c r="FD50" s="207"/>
      <c r="FE50" s="207"/>
      <c r="FF50" s="207"/>
      <c r="FG50" s="207"/>
      <c r="FH50" s="207"/>
      <c r="FI50" s="207"/>
      <c r="FJ50" s="207"/>
      <c r="FK50" s="207"/>
      <c r="FL50" s="207"/>
      <c r="FM50" s="207"/>
      <c r="FN50" s="207"/>
      <c r="FO50" s="207"/>
      <c r="FP50" s="207"/>
      <c r="FQ50" s="207"/>
      <c r="FR50" s="207"/>
      <c r="FS50" s="207"/>
      <c r="FT50" s="207"/>
      <c r="FU50" s="207"/>
      <c r="FV50" s="207"/>
      <c r="FW50" s="207"/>
      <c r="FX50" s="207"/>
      <c r="FY50" s="207"/>
      <c r="FZ50" s="207"/>
      <c r="GA50" s="207"/>
      <c r="GB50" s="207"/>
      <c r="GC50" s="207"/>
      <c r="GD50" s="207"/>
      <c r="GE50" s="207"/>
      <c r="GF50" s="207"/>
      <c r="GG50" s="207"/>
      <c r="GH50" s="207"/>
      <c r="GI50" s="207"/>
      <c r="GJ50" s="207"/>
      <c r="GK50" s="207"/>
      <c r="GL50" s="207"/>
      <c r="GM50" s="207"/>
      <c r="GN50" s="207"/>
      <c r="GO50" s="207"/>
      <c r="GP50" s="207"/>
      <c r="GQ50" s="207"/>
      <c r="GR50" s="207"/>
      <c r="GS50" s="207"/>
      <c r="GT50" s="207"/>
      <c r="GU50" s="207"/>
      <c r="GV50" s="207"/>
      <c r="GW50" s="207"/>
      <c r="GX50" s="207"/>
      <c r="GY50" s="207"/>
      <c r="GZ50" s="207"/>
      <c r="HA50" s="207"/>
      <c r="HB50" s="207"/>
      <c r="HC50" s="207"/>
      <c r="HD50" s="207"/>
      <c r="HE50" s="207"/>
      <c r="HF50" s="207"/>
      <c r="HG50" s="207"/>
      <c r="HH50" s="207"/>
      <c r="HI50" s="207"/>
      <c r="HJ50" s="207"/>
      <c r="HK50" s="207"/>
      <c r="HL50" s="207"/>
      <c r="HM50" s="207"/>
      <c r="HN50" s="207"/>
      <c r="HO50" s="207"/>
      <c r="HP50" s="207"/>
      <c r="HQ50" s="207"/>
      <c r="HR50" s="207"/>
      <c r="HS50" s="207"/>
      <c r="HT50" s="207"/>
      <c r="HU50" s="207"/>
      <c r="HV50" s="207"/>
      <c r="HW50" s="207"/>
      <c r="HX50" s="207"/>
      <c r="HY50" s="207"/>
      <c r="HZ50" s="207"/>
      <c r="IA50" s="207"/>
      <c r="IB50" s="207"/>
      <c r="IC50" s="207"/>
      <c r="ID50" s="207"/>
      <c r="IE50" s="207"/>
      <c r="IF50" s="207"/>
      <c r="IG50" s="207"/>
      <c r="IH50" s="207"/>
      <c r="II50" s="207"/>
      <c r="IJ50" s="207"/>
      <c r="IK50" s="207"/>
      <c r="IL50" s="207"/>
      <c r="IM50" s="207"/>
      <c r="IN50" s="207"/>
      <c r="IO50" s="207"/>
      <c r="IP50" s="207"/>
      <c r="IQ50" s="207"/>
      <c r="IR50" s="207"/>
      <c r="IS50" s="207"/>
      <c r="IT50" s="207"/>
      <c r="IU50" s="207"/>
    </row>
    <row r="51" spans="1:255" x14ac:dyDescent="0.2">
      <c r="A51" s="207"/>
      <c r="B51" s="207"/>
      <c r="C51" s="207"/>
      <c r="D51" s="207"/>
      <c r="E51" s="207"/>
      <c r="F51" s="207"/>
      <c r="G51" s="207"/>
      <c r="H51" s="207"/>
      <c r="I51" s="207"/>
      <c r="J51" s="207"/>
      <c r="K51" s="207"/>
      <c r="L51" s="207"/>
      <c r="M51" s="207"/>
      <c r="N51" s="207"/>
      <c r="O51" s="207"/>
      <c r="P51" s="207"/>
      <c r="Q51" s="207"/>
      <c r="R51" s="207"/>
      <c r="S51" s="207"/>
      <c r="T51" s="207"/>
      <c r="U51" s="207"/>
      <c r="V51" s="207"/>
      <c r="W51" s="207"/>
      <c r="X51" s="207"/>
      <c r="Y51" s="207"/>
      <c r="Z51" s="207"/>
      <c r="AA51" s="207"/>
      <c r="AB51" s="207"/>
      <c r="AC51" s="207"/>
      <c r="AD51" s="207"/>
      <c r="AE51" s="207"/>
      <c r="AF51" s="207"/>
      <c r="AG51" s="207"/>
      <c r="AH51" s="207"/>
      <c r="AI51" s="207"/>
      <c r="AJ51" s="207"/>
      <c r="AK51" s="207"/>
      <c r="AL51" s="207"/>
      <c r="AM51" s="207"/>
      <c r="AN51" s="207"/>
      <c r="AO51" s="207"/>
      <c r="AP51" s="207"/>
      <c r="AQ51" s="207"/>
      <c r="AR51" s="207"/>
      <c r="AS51" s="207"/>
      <c r="AT51" s="207"/>
      <c r="AU51" s="207"/>
      <c r="AV51" s="207"/>
      <c r="AW51" s="207"/>
      <c r="AX51" s="207"/>
      <c r="AY51" s="207"/>
      <c r="AZ51" s="207"/>
      <c r="BA51" s="207"/>
      <c r="BB51" s="207"/>
      <c r="BC51" s="207"/>
      <c r="BD51" s="207"/>
      <c r="BE51" s="207"/>
      <c r="BF51" s="207"/>
      <c r="BG51" s="207"/>
      <c r="BH51" s="207"/>
      <c r="BI51" s="207"/>
      <c r="BJ51" s="207"/>
      <c r="BK51" s="207"/>
      <c r="BL51" s="207"/>
      <c r="BM51" s="207"/>
      <c r="BN51" s="207"/>
      <c r="BO51" s="207"/>
      <c r="BP51" s="207"/>
      <c r="BQ51" s="207"/>
      <c r="BR51" s="207"/>
      <c r="BS51" s="207"/>
      <c r="BT51" s="207"/>
      <c r="BU51" s="207"/>
      <c r="BV51" s="207"/>
      <c r="BW51" s="207"/>
      <c r="BX51" s="207"/>
      <c r="BY51" s="207"/>
      <c r="BZ51" s="207"/>
      <c r="CA51" s="207"/>
      <c r="CB51" s="207"/>
      <c r="CC51" s="207"/>
      <c r="CD51" s="207"/>
      <c r="CE51" s="207"/>
      <c r="CF51" s="207"/>
      <c r="CG51" s="207"/>
      <c r="CH51" s="207"/>
      <c r="CI51" s="207"/>
      <c r="CJ51" s="207"/>
      <c r="CK51" s="207"/>
      <c r="CL51" s="207"/>
      <c r="CM51" s="207"/>
      <c r="CN51" s="207"/>
      <c r="CO51" s="207"/>
      <c r="CP51" s="207"/>
      <c r="CQ51" s="207"/>
      <c r="CR51" s="207"/>
      <c r="CS51" s="207"/>
      <c r="CT51" s="207"/>
      <c r="CU51" s="207"/>
      <c r="CV51" s="207"/>
      <c r="CW51" s="207"/>
      <c r="CX51" s="207"/>
      <c r="CY51" s="207"/>
      <c r="CZ51" s="207"/>
      <c r="DA51" s="207"/>
      <c r="DB51" s="207"/>
      <c r="DC51" s="207"/>
      <c r="DD51" s="207"/>
      <c r="DE51" s="207"/>
      <c r="DF51" s="207"/>
      <c r="DG51" s="207"/>
      <c r="DH51" s="207"/>
      <c r="DI51" s="207"/>
      <c r="DJ51" s="207"/>
      <c r="DK51" s="207"/>
      <c r="DL51" s="207"/>
      <c r="DM51" s="207"/>
      <c r="DN51" s="207"/>
      <c r="DO51" s="207"/>
      <c r="DP51" s="207"/>
      <c r="DQ51" s="207"/>
      <c r="DR51" s="207"/>
      <c r="DS51" s="207"/>
      <c r="DT51" s="207"/>
      <c r="DU51" s="207"/>
      <c r="DV51" s="207"/>
      <c r="DW51" s="207"/>
      <c r="DX51" s="207"/>
      <c r="DY51" s="207"/>
      <c r="DZ51" s="207"/>
      <c r="EA51" s="207"/>
      <c r="EB51" s="207"/>
      <c r="EC51" s="207"/>
      <c r="ED51" s="207"/>
      <c r="EE51" s="207"/>
      <c r="EF51" s="207"/>
      <c r="EG51" s="207"/>
      <c r="EH51" s="207"/>
      <c r="EI51" s="207"/>
      <c r="EJ51" s="207"/>
      <c r="EK51" s="207"/>
      <c r="EL51" s="207"/>
      <c r="EM51" s="207"/>
      <c r="EN51" s="207"/>
      <c r="EO51" s="207"/>
      <c r="EP51" s="207"/>
      <c r="EQ51" s="207"/>
      <c r="ER51" s="207"/>
      <c r="ES51" s="207"/>
      <c r="ET51" s="207"/>
      <c r="EU51" s="207"/>
      <c r="EV51" s="207"/>
      <c r="EW51" s="207"/>
      <c r="EX51" s="207"/>
      <c r="EY51" s="207"/>
      <c r="EZ51" s="207"/>
      <c r="FA51" s="207"/>
      <c r="FB51" s="207"/>
      <c r="FC51" s="207"/>
      <c r="FD51" s="207"/>
      <c r="FE51" s="207"/>
      <c r="FF51" s="207"/>
      <c r="FG51" s="207"/>
      <c r="FH51" s="207"/>
      <c r="FI51" s="207"/>
      <c r="FJ51" s="207"/>
      <c r="FK51" s="207"/>
      <c r="FL51" s="207"/>
      <c r="FM51" s="207"/>
      <c r="FN51" s="207"/>
      <c r="FO51" s="207"/>
      <c r="FP51" s="207"/>
      <c r="FQ51" s="207"/>
      <c r="FR51" s="207"/>
      <c r="FS51" s="207"/>
      <c r="FT51" s="207"/>
      <c r="FU51" s="207"/>
      <c r="FV51" s="207"/>
      <c r="FW51" s="207"/>
      <c r="FX51" s="207"/>
      <c r="FY51" s="207"/>
      <c r="FZ51" s="207"/>
      <c r="GA51" s="207"/>
      <c r="GB51" s="207"/>
      <c r="GC51" s="207"/>
      <c r="GD51" s="207"/>
      <c r="GE51" s="207"/>
      <c r="GF51" s="207"/>
      <c r="GG51" s="207"/>
      <c r="GH51" s="207"/>
      <c r="GI51" s="207"/>
      <c r="GJ51" s="207"/>
      <c r="GK51" s="207"/>
      <c r="GL51" s="207"/>
      <c r="GM51" s="207"/>
      <c r="GN51" s="207"/>
      <c r="GO51" s="207"/>
      <c r="GP51" s="207"/>
      <c r="GQ51" s="207"/>
      <c r="GR51" s="207"/>
      <c r="GS51" s="207"/>
      <c r="GT51" s="207"/>
      <c r="GU51" s="207"/>
      <c r="GV51" s="207"/>
      <c r="GW51" s="207"/>
      <c r="GX51" s="207"/>
      <c r="GY51" s="207"/>
      <c r="GZ51" s="207"/>
      <c r="HA51" s="207"/>
      <c r="HB51" s="207"/>
      <c r="HC51" s="207"/>
      <c r="HD51" s="207"/>
      <c r="HE51" s="207"/>
      <c r="HF51" s="207"/>
      <c r="HG51" s="207"/>
      <c r="HH51" s="207"/>
      <c r="HI51" s="207"/>
      <c r="HJ51" s="207"/>
      <c r="HK51" s="207"/>
      <c r="HL51" s="207"/>
      <c r="HM51" s="207"/>
      <c r="HN51" s="207"/>
      <c r="HO51" s="207"/>
      <c r="HP51" s="207"/>
      <c r="HQ51" s="207"/>
      <c r="HR51" s="207"/>
      <c r="HS51" s="207"/>
      <c r="HT51" s="207"/>
      <c r="HU51" s="207"/>
      <c r="HV51" s="207"/>
      <c r="HW51" s="207"/>
      <c r="HX51" s="207"/>
      <c r="HY51" s="207"/>
      <c r="HZ51" s="207"/>
      <c r="IA51" s="207"/>
      <c r="IB51" s="207"/>
      <c r="IC51" s="207"/>
      <c r="ID51" s="207"/>
      <c r="IE51" s="207"/>
      <c r="IF51" s="207"/>
      <c r="IG51" s="207"/>
      <c r="IH51" s="207"/>
      <c r="II51" s="207"/>
      <c r="IJ51" s="207"/>
      <c r="IK51" s="207"/>
      <c r="IL51" s="207"/>
      <c r="IM51" s="207"/>
      <c r="IN51" s="207"/>
      <c r="IO51" s="207"/>
      <c r="IP51" s="207"/>
      <c r="IQ51" s="207"/>
      <c r="IR51" s="207"/>
      <c r="IS51" s="207"/>
      <c r="IT51" s="207"/>
      <c r="IU51" s="207"/>
    </row>
    <row r="52" spans="1:255" x14ac:dyDescent="0.2">
      <c r="A52" s="207"/>
      <c r="B52" s="207"/>
      <c r="C52" s="207"/>
      <c r="D52" s="207"/>
      <c r="E52" s="207"/>
      <c r="F52" s="207"/>
      <c r="G52" s="207"/>
      <c r="H52" s="207"/>
      <c r="I52" s="207"/>
      <c r="J52" s="207"/>
      <c r="K52" s="207"/>
      <c r="L52" s="207"/>
      <c r="M52" s="207"/>
      <c r="N52" s="207"/>
      <c r="O52" s="207"/>
      <c r="P52" s="207"/>
      <c r="Q52" s="207"/>
      <c r="R52" s="207"/>
      <c r="S52" s="207"/>
      <c r="T52" s="207"/>
      <c r="U52" s="207"/>
      <c r="V52" s="207"/>
      <c r="W52" s="207"/>
      <c r="X52" s="207"/>
      <c r="Y52" s="207"/>
      <c r="Z52" s="207"/>
      <c r="AA52" s="207"/>
      <c r="AB52" s="207"/>
      <c r="AC52" s="207"/>
      <c r="AD52" s="207"/>
      <c r="AE52" s="207"/>
      <c r="AF52" s="207"/>
      <c r="AG52" s="207"/>
      <c r="AH52" s="207"/>
      <c r="AI52" s="207"/>
      <c r="AJ52" s="207"/>
      <c r="AK52" s="207"/>
      <c r="AL52" s="207"/>
      <c r="AM52" s="207"/>
      <c r="AN52" s="207"/>
      <c r="AO52" s="207"/>
      <c r="AP52" s="207"/>
      <c r="AQ52" s="207"/>
      <c r="AR52" s="207"/>
      <c r="AS52" s="207"/>
      <c r="AT52" s="207"/>
      <c r="AU52" s="207"/>
      <c r="AV52" s="207"/>
      <c r="AW52" s="207"/>
      <c r="AX52" s="207"/>
      <c r="AY52" s="207"/>
      <c r="AZ52" s="207"/>
      <c r="BA52" s="207"/>
      <c r="BB52" s="207"/>
      <c r="BC52" s="207"/>
      <c r="BD52" s="207"/>
      <c r="BE52" s="207"/>
      <c r="BF52" s="207"/>
      <c r="BG52" s="207"/>
      <c r="BH52" s="207"/>
      <c r="BI52" s="207"/>
      <c r="BJ52" s="207"/>
      <c r="BK52" s="207"/>
      <c r="BL52" s="207"/>
      <c r="BM52" s="207"/>
      <c r="BN52" s="207"/>
      <c r="BO52" s="207"/>
      <c r="BP52" s="207"/>
      <c r="BQ52" s="207"/>
      <c r="BR52" s="207"/>
      <c r="BS52" s="207"/>
      <c r="BT52" s="207"/>
      <c r="BU52" s="207"/>
      <c r="BV52" s="207"/>
      <c r="BW52" s="207"/>
      <c r="BX52" s="207"/>
      <c r="BY52" s="207"/>
      <c r="BZ52" s="207"/>
      <c r="CA52" s="207"/>
      <c r="CB52" s="207"/>
      <c r="CC52" s="207"/>
      <c r="CD52" s="207"/>
      <c r="CE52" s="207"/>
      <c r="CF52" s="207"/>
      <c r="CG52" s="207"/>
      <c r="CH52" s="207"/>
      <c r="CI52" s="207"/>
      <c r="CJ52" s="207"/>
      <c r="CK52" s="207"/>
      <c r="CL52" s="207"/>
      <c r="CM52" s="207"/>
      <c r="CN52" s="207"/>
      <c r="CO52" s="207"/>
      <c r="CP52" s="207"/>
      <c r="CQ52" s="207"/>
      <c r="CR52" s="207"/>
      <c r="CS52" s="207"/>
      <c r="CT52" s="207"/>
      <c r="CU52" s="207"/>
      <c r="CV52" s="207"/>
      <c r="CW52" s="207"/>
      <c r="CX52" s="207"/>
      <c r="CY52" s="207"/>
      <c r="CZ52" s="207"/>
      <c r="DA52" s="207"/>
      <c r="DB52" s="207"/>
      <c r="DC52" s="207"/>
      <c r="DD52" s="207"/>
      <c r="DE52" s="207"/>
      <c r="DF52" s="207"/>
      <c r="DG52" s="207"/>
      <c r="DH52" s="207"/>
      <c r="DI52" s="207"/>
      <c r="DJ52" s="207"/>
      <c r="DK52" s="207"/>
      <c r="DL52" s="207"/>
      <c r="DM52" s="207"/>
      <c r="DN52" s="207"/>
      <c r="DO52" s="207"/>
      <c r="DP52" s="207"/>
      <c r="DQ52" s="207"/>
      <c r="DR52" s="207"/>
      <c r="DS52" s="207"/>
      <c r="DT52" s="207"/>
      <c r="DU52" s="207"/>
      <c r="DV52" s="207"/>
      <c r="DW52" s="207"/>
      <c r="DX52" s="207"/>
      <c r="DY52" s="207"/>
      <c r="DZ52" s="207"/>
      <c r="EA52" s="207"/>
      <c r="EB52" s="207"/>
      <c r="EC52" s="207"/>
      <c r="ED52" s="207"/>
      <c r="EE52" s="207"/>
      <c r="EF52" s="207"/>
      <c r="EG52" s="207"/>
      <c r="EH52" s="207"/>
      <c r="EI52" s="207"/>
      <c r="EJ52" s="207"/>
      <c r="EK52" s="207"/>
      <c r="EL52" s="207"/>
      <c r="EM52" s="207"/>
      <c r="EN52" s="207"/>
      <c r="EO52" s="207"/>
      <c r="EP52" s="207"/>
      <c r="EQ52" s="207"/>
      <c r="ER52" s="207"/>
      <c r="ES52" s="207"/>
      <c r="ET52" s="207"/>
      <c r="EU52" s="207"/>
      <c r="EV52" s="207"/>
      <c r="EW52" s="207"/>
      <c r="EX52" s="207"/>
      <c r="EY52" s="207"/>
      <c r="EZ52" s="207"/>
      <c r="FA52" s="207"/>
      <c r="FB52" s="207"/>
      <c r="FC52" s="207"/>
      <c r="FD52" s="207"/>
      <c r="FE52" s="207"/>
      <c r="FF52" s="207"/>
      <c r="FG52" s="207"/>
      <c r="FH52" s="207"/>
      <c r="FI52" s="207"/>
      <c r="FJ52" s="207"/>
      <c r="FK52" s="207"/>
      <c r="FL52" s="207"/>
      <c r="FM52" s="207"/>
      <c r="FN52" s="207"/>
      <c r="FO52" s="207"/>
      <c r="FP52" s="207"/>
      <c r="FQ52" s="207"/>
      <c r="FR52" s="207"/>
      <c r="FS52" s="207"/>
      <c r="FT52" s="207"/>
      <c r="FU52" s="207"/>
      <c r="FV52" s="207"/>
      <c r="FW52" s="207"/>
      <c r="FX52" s="207"/>
      <c r="FY52" s="207"/>
      <c r="FZ52" s="207"/>
      <c r="GA52" s="207"/>
      <c r="GB52" s="207"/>
      <c r="GC52" s="207"/>
      <c r="GD52" s="207"/>
      <c r="GE52" s="207"/>
      <c r="GF52" s="207"/>
      <c r="GG52" s="207"/>
      <c r="GH52" s="207"/>
      <c r="GI52" s="207"/>
      <c r="GJ52" s="207"/>
      <c r="GK52" s="207"/>
      <c r="GL52" s="207"/>
      <c r="GM52" s="207"/>
      <c r="GN52" s="207"/>
      <c r="GO52" s="207"/>
      <c r="GP52" s="207"/>
      <c r="GQ52" s="207"/>
      <c r="GR52" s="207"/>
      <c r="GS52" s="207"/>
      <c r="GT52" s="207"/>
      <c r="GU52" s="207"/>
      <c r="GV52" s="207"/>
      <c r="GW52" s="207"/>
      <c r="GX52" s="207"/>
      <c r="GY52" s="207"/>
      <c r="GZ52" s="207"/>
      <c r="HA52" s="207"/>
      <c r="HB52" s="207"/>
      <c r="HC52" s="207"/>
      <c r="HD52" s="207"/>
      <c r="HE52" s="207"/>
      <c r="HF52" s="207"/>
      <c r="HG52" s="207"/>
      <c r="HH52" s="207"/>
      <c r="HI52" s="207"/>
      <c r="HJ52" s="207"/>
      <c r="HK52" s="207"/>
      <c r="HL52" s="207"/>
      <c r="HM52" s="207"/>
      <c r="HN52" s="207"/>
      <c r="HO52" s="207"/>
      <c r="HP52" s="207"/>
      <c r="HQ52" s="207"/>
      <c r="HR52" s="207"/>
      <c r="HS52" s="207"/>
      <c r="HT52" s="207"/>
      <c r="HU52" s="207"/>
      <c r="HV52" s="207"/>
      <c r="HW52" s="207"/>
      <c r="HX52" s="207"/>
      <c r="HY52" s="207"/>
      <c r="HZ52" s="207"/>
      <c r="IA52" s="207"/>
      <c r="IB52" s="207"/>
      <c r="IC52" s="207"/>
      <c r="ID52" s="207"/>
      <c r="IE52" s="207"/>
      <c r="IF52" s="207"/>
      <c r="IG52" s="207"/>
      <c r="IH52" s="207"/>
      <c r="II52" s="207"/>
      <c r="IJ52" s="207"/>
      <c r="IK52" s="207"/>
      <c r="IL52" s="207"/>
      <c r="IM52" s="207"/>
      <c r="IN52" s="207"/>
      <c r="IO52" s="207"/>
      <c r="IP52" s="207"/>
      <c r="IQ52" s="207"/>
      <c r="IR52" s="207"/>
      <c r="IS52" s="207"/>
      <c r="IT52" s="207"/>
      <c r="IU52" s="207"/>
    </row>
    <row r="53" spans="1:255" x14ac:dyDescent="0.2">
      <c r="A53" s="207"/>
      <c r="B53" s="207"/>
      <c r="C53" s="207"/>
      <c r="D53" s="207"/>
      <c r="E53" s="207"/>
      <c r="F53" s="207"/>
      <c r="G53" s="207"/>
      <c r="H53" s="207"/>
      <c r="I53" s="207"/>
      <c r="J53" s="207"/>
      <c r="K53" s="207"/>
      <c r="L53" s="207"/>
      <c r="M53" s="207"/>
      <c r="N53" s="207"/>
      <c r="O53" s="207"/>
      <c r="P53" s="207"/>
      <c r="Q53" s="207"/>
      <c r="R53" s="207"/>
      <c r="S53" s="207"/>
      <c r="T53" s="207"/>
      <c r="U53" s="207"/>
      <c r="V53" s="207"/>
      <c r="W53" s="207"/>
      <c r="X53" s="207"/>
      <c r="Y53" s="207"/>
      <c r="Z53" s="207"/>
      <c r="AA53" s="207"/>
      <c r="AB53" s="207"/>
      <c r="AC53" s="207"/>
      <c r="AD53" s="207"/>
      <c r="AE53" s="207"/>
      <c r="AF53" s="207"/>
      <c r="AG53" s="207"/>
      <c r="AH53" s="207"/>
      <c r="AI53" s="207"/>
      <c r="AJ53" s="207"/>
      <c r="AK53" s="207"/>
      <c r="AL53" s="207"/>
      <c r="AM53" s="207"/>
      <c r="AN53" s="207"/>
      <c r="AO53" s="207"/>
      <c r="AP53" s="207"/>
      <c r="AQ53" s="207"/>
      <c r="AR53" s="207"/>
      <c r="AS53" s="207"/>
      <c r="AT53" s="207"/>
      <c r="AU53" s="207"/>
      <c r="AV53" s="207"/>
      <c r="AW53" s="207"/>
      <c r="AX53" s="207"/>
      <c r="AY53" s="207"/>
      <c r="AZ53" s="207"/>
      <c r="BA53" s="207"/>
      <c r="BB53" s="207"/>
      <c r="BC53" s="207"/>
      <c r="BD53" s="207"/>
      <c r="BE53" s="207"/>
      <c r="BF53" s="207"/>
      <c r="BG53" s="207"/>
      <c r="BH53" s="207"/>
      <c r="BI53" s="207"/>
      <c r="BJ53" s="207"/>
      <c r="BK53" s="207"/>
      <c r="BL53" s="207"/>
      <c r="BM53" s="207"/>
      <c r="BN53" s="207"/>
      <c r="BO53" s="207"/>
      <c r="BP53" s="207"/>
      <c r="BQ53" s="207"/>
      <c r="BR53" s="207"/>
      <c r="BS53" s="207"/>
      <c r="BT53" s="207"/>
      <c r="BU53" s="207"/>
      <c r="BV53" s="207"/>
      <c r="BW53" s="207"/>
      <c r="BX53" s="207"/>
      <c r="BY53" s="207"/>
      <c r="BZ53" s="207"/>
      <c r="CA53" s="207"/>
      <c r="CB53" s="207"/>
      <c r="CC53" s="207"/>
      <c r="CD53" s="207"/>
      <c r="CE53" s="207"/>
      <c r="CF53" s="207"/>
      <c r="CG53" s="207"/>
      <c r="CH53" s="207"/>
      <c r="CI53" s="207"/>
      <c r="CJ53" s="207"/>
      <c r="CK53" s="207"/>
      <c r="CL53" s="207"/>
      <c r="CM53" s="207"/>
      <c r="CN53" s="207"/>
      <c r="CO53" s="207"/>
      <c r="CP53" s="207"/>
      <c r="CQ53" s="207"/>
      <c r="CR53" s="207"/>
      <c r="CS53" s="207"/>
      <c r="CT53" s="207"/>
      <c r="CU53" s="207"/>
      <c r="CV53" s="207"/>
      <c r="CW53" s="207"/>
      <c r="CX53" s="207"/>
      <c r="CY53" s="207"/>
      <c r="CZ53" s="207"/>
      <c r="DA53" s="207"/>
      <c r="DB53" s="207"/>
      <c r="DC53" s="207"/>
      <c r="DD53" s="207"/>
      <c r="DE53" s="207"/>
      <c r="DF53" s="207"/>
      <c r="DG53" s="207"/>
      <c r="DH53" s="207"/>
      <c r="DI53" s="207"/>
      <c r="DJ53" s="207"/>
      <c r="DK53" s="207"/>
      <c r="DL53" s="207"/>
      <c r="DM53" s="207"/>
      <c r="DN53" s="207"/>
      <c r="DO53" s="207"/>
      <c r="DP53" s="207"/>
      <c r="DQ53" s="207"/>
      <c r="DR53" s="207"/>
      <c r="DS53" s="207"/>
      <c r="DT53" s="207"/>
      <c r="DU53" s="207"/>
      <c r="DV53" s="207"/>
      <c r="DW53" s="207"/>
      <c r="DX53" s="207"/>
      <c r="DY53" s="207"/>
      <c r="DZ53" s="207"/>
      <c r="EA53" s="207"/>
      <c r="EB53" s="207"/>
      <c r="EC53" s="207"/>
      <c r="ED53" s="207"/>
      <c r="EE53" s="207"/>
      <c r="EF53" s="207"/>
      <c r="EG53" s="207"/>
      <c r="EH53" s="207"/>
      <c r="EI53" s="207"/>
      <c r="EJ53" s="207"/>
      <c r="EK53" s="207"/>
      <c r="EL53" s="207"/>
      <c r="EM53" s="207"/>
      <c r="EN53" s="207"/>
      <c r="EO53" s="207"/>
      <c r="EP53" s="207"/>
      <c r="EQ53" s="207"/>
      <c r="ER53" s="207"/>
      <c r="ES53" s="207"/>
      <c r="ET53" s="207"/>
      <c r="EU53" s="207"/>
      <c r="EV53" s="207"/>
      <c r="EW53" s="207"/>
      <c r="EX53" s="207"/>
      <c r="EY53" s="207"/>
      <c r="EZ53" s="207"/>
      <c r="FA53" s="207"/>
      <c r="FB53" s="207"/>
      <c r="FC53" s="207"/>
      <c r="FD53" s="207"/>
      <c r="FE53" s="207"/>
      <c r="FF53" s="207"/>
      <c r="FG53" s="207"/>
      <c r="FH53" s="207"/>
      <c r="FI53" s="207"/>
      <c r="FJ53" s="207"/>
      <c r="FK53" s="207"/>
      <c r="FL53" s="207"/>
      <c r="FM53" s="207"/>
      <c r="FN53" s="207"/>
      <c r="FO53" s="207"/>
      <c r="FP53" s="207"/>
      <c r="FQ53" s="207"/>
      <c r="FR53" s="207"/>
      <c r="FS53" s="207"/>
      <c r="FT53" s="207"/>
      <c r="FU53" s="207"/>
      <c r="FV53" s="207"/>
      <c r="FW53" s="207"/>
      <c r="FX53" s="207"/>
      <c r="FY53" s="207"/>
      <c r="FZ53" s="207"/>
      <c r="GA53" s="207"/>
      <c r="GB53" s="207"/>
      <c r="GC53" s="207"/>
      <c r="GD53" s="207"/>
      <c r="GE53" s="207"/>
      <c r="GF53" s="207"/>
      <c r="GG53" s="207"/>
      <c r="GH53" s="207"/>
      <c r="GI53" s="207"/>
      <c r="GJ53" s="207"/>
      <c r="GK53" s="207"/>
      <c r="GL53" s="207"/>
      <c r="GM53" s="207"/>
      <c r="GN53" s="207"/>
      <c r="GO53" s="207"/>
      <c r="GP53" s="207"/>
      <c r="GQ53" s="207"/>
      <c r="GR53" s="207"/>
      <c r="GS53" s="207"/>
      <c r="GT53" s="207"/>
      <c r="GU53" s="207"/>
      <c r="GV53" s="207"/>
      <c r="GW53" s="207"/>
      <c r="GX53" s="207"/>
      <c r="GY53" s="207"/>
      <c r="GZ53" s="207"/>
      <c r="HA53" s="207"/>
      <c r="HB53" s="207"/>
      <c r="HC53" s="207"/>
      <c r="HD53" s="207"/>
      <c r="HE53" s="207"/>
      <c r="HF53" s="207"/>
      <c r="HG53" s="207"/>
      <c r="HH53" s="207"/>
      <c r="HI53" s="207"/>
      <c r="HJ53" s="207"/>
      <c r="HK53" s="207"/>
      <c r="HL53" s="207"/>
      <c r="HM53" s="207"/>
      <c r="HN53" s="207"/>
      <c r="HO53" s="207"/>
      <c r="HP53" s="207"/>
      <c r="HQ53" s="207"/>
      <c r="HR53" s="207"/>
      <c r="HS53" s="207"/>
      <c r="HT53" s="207"/>
      <c r="HU53" s="207"/>
      <c r="HV53" s="207"/>
      <c r="HW53" s="207"/>
      <c r="HX53" s="207"/>
      <c r="HY53" s="207"/>
      <c r="HZ53" s="207"/>
      <c r="IA53" s="207"/>
      <c r="IB53" s="207"/>
      <c r="IC53" s="207"/>
      <c r="ID53" s="207"/>
      <c r="IE53" s="207"/>
      <c r="IF53" s="207"/>
      <c r="IG53" s="207"/>
      <c r="IH53" s="207"/>
      <c r="II53" s="207"/>
      <c r="IJ53" s="207"/>
      <c r="IK53" s="207"/>
      <c r="IL53" s="207"/>
      <c r="IM53" s="207"/>
      <c r="IN53" s="207"/>
      <c r="IO53" s="207"/>
      <c r="IP53" s="207"/>
      <c r="IQ53" s="207"/>
      <c r="IR53" s="207"/>
      <c r="IS53" s="207"/>
      <c r="IT53" s="207"/>
      <c r="IU53" s="207"/>
    </row>
    <row r="54" spans="1:255" x14ac:dyDescent="0.2">
      <c r="A54" s="207"/>
      <c r="B54" s="207"/>
      <c r="C54" s="207"/>
      <c r="D54" s="207"/>
      <c r="E54" s="207"/>
      <c r="F54" s="207"/>
      <c r="G54" s="207"/>
      <c r="H54" s="207"/>
      <c r="I54" s="207"/>
      <c r="J54" s="207"/>
      <c r="K54" s="207"/>
      <c r="L54" s="207"/>
      <c r="M54" s="207"/>
      <c r="N54" s="207"/>
      <c r="O54" s="207"/>
      <c r="P54" s="207"/>
      <c r="Q54" s="207"/>
      <c r="R54" s="207"/>
      <c r="S54" s="207"/>
      <c r="T54" s="207"/>
      <c r="U54" s="207"/>
      <c r="V54" s="207"/>
      <c r="W54" s="207"/>
      <c r="X54" s="207"/>
      <c r="Y54" s="207"/>
      <c r="Z54" s="207"/>
      <c r="AA54" s="207"/>
      <c r="AB54" s="207"/>
      <c r="AC54" s="207"/>
      <c r="AD54" s="207"/>
      <c r="AE54" s="207"/>
      <c r="AF54" s="207"/>
      <c r="AG54" s="207"/>
      <c r="AH54" s="207"/>
      <c r="AI54" s="207"/>
      <c r="AJ54" s="207"/>
      <c r="AK54" s="207"/>
      <c r="AL54" s="207"/>
      <c r="AM54" s="207"/>
      <c r="AN54" s="207"/>
      <c r="AO54" s="207"/>
      <c r="AP54" s="207"/>
      <c r="AQ54" s="207"/>
      <c r="AR54" s="207"/>
      <c r="AS54" s="207"/>
      <c r="AT54" s="207"/>
      <c r="AU54" s="207"/>
      <c r="AV54" s="207"/>
      <c r="AW54" s="207"/>
      <c r="AX54" s="207"/>
      <c r="AY54" s="207"/>
      <c r="AZ54" s="207"/>
      <c r="BA54" s="207"/>
      <c r="BB54" s="207"/>
      <c r="BC54" s="207"/>
      <c r="BD54" s="207"/>
      <c r="BE54" s="207"/>
      <c r="BF54" s="207"/>
      <c r="BG54" s="207"/>
      <c r="BH54" s="207"/>
      <c r="BI54" s="207"/>
      <c r="BJ54" s="207"/>
      <c r="BK54" s="207"/>
      <c r="BL54" s="207"/>
      <c r="BM54" s="207"/>
      <c r="BN54" s="207"/>
      <c r="BO54" s="207"/>
      <c r="BP54" s="207"/>
      <c r="BQ54" s="207"/>
      <c r="BR54" s="207"/>
      <c r="BS54" s="207"/>
      <c r="BT54" s="207"/>
      <c r="BU54" s="207"/>
      <c r="BV54" s="207"/>
      <c r="BW54" s="207"/>
      <c r="BX54" s="207"/>
      <c r="BY54" s="207"/>
      <c r="BZ54" s="207"/>
      <c r="CA54" s="207"/>
      <c r="CB54" s="207"/>
      <c r="CC54" s="207"/>
      <c r="CD54" s="207"/>
      <c r="CE54" s="207"/>
      <c r="CF54" s="207"/>
      <c r="CG54" s="207"/>
      <c r="CH54" s="207"/>
      <c r="CI54" s="207"/>
      <c r="CJ54" s="207"/>
      <c r="CK54" s="207"/>
      <c r="CL54" s="207"/>
      <c r="CM54" s="207"/>
      <c r="CN54" s="207"/>
      <c r="CO54" s="207"/>
      <c r="CP54" s="207"/>
      <c r="CQ54" s="207"/>
      <c r="CR54" s="207"/>
      <c r="CS54" s="207"/>
      <c r="CT54" s="207"/>
      <c r="CU54" s="207"/>
      <c r="CV54" s="207"/>
      <c r="CW54" s="207"/>
      <c r="CX54" s="207"/>
      <c r="CY54" s="207"/>
      <c r="CZ54" s="207"/>
      <c r="DA54" s="207"/>
      <c r="DB54" s="207"/>
      <c r="DC54" s="207"/>
      <c r="DD54" s="207"/>
      <c r="DE54" s="207"/>
      <c r="DF54" s="207"/>
      <c r="DG54" s="207"/>
      <c r="DH54" s="207"/>
      <c r="DI54" s="207"/>
      <c r="DJ54" s="207"/>
      <c r="DK54" s="207"/>
      <c r="DL54" s="207"/>
      <c r="DM54" s="207"/>
      <c r="DN54" s="207"/>
      <c r="DO54" s="207"/>
      <c r="DP54" s="207"/>
      <c r="DQ54" s="207"/>
      <c r="DR54" s="207"/>
      <c r="DS54" s="207"/>
      <c r="DT54" s="207"/>
      <c r="DU54" s="207"/>
      <c r="DV54" s="207"/>
      <c r="DW54" s="207"/>
      <c r="DX54" s="207"/>
      <c r="DY54" s="207"/>
      <c r="DZ54" s="207"/>
      <c r="EA54" s="207"/>
      <c r="EB54" s="207"/>
      <c r="EC54" s="207"/>
      <c r="ED54" s="207"/>
      <c r="EE54" s="207"/>
      <c r="EF54" s="207"/>
      <c r="EG54" s="207"/>
      <c r="EH54" s="207"/>
      <c r="EI54" s="207"/>
      <c r="EJ54" s="207"/>
      <c r="EK54" s="207"/>
      <c r="EL54" s="207"/>
      <c r="EM54" s="207"/>
      <c r="EN54" s="207"/>
      <c r="EO54" s="207"/>
      <c r="EP54" s="207"/>
      <c r="EQ54" s="207"/>
      <c r="ER54" s="207"/>
      <c r="ES54" s="207"/>
      <c r="ET54" s="207"/>
      <c r="EU54" s="207"/>
      <c r="EV54" s="207"/>
      <c r="EW54" s="207"/>
      <c r="EX54" s="207"/>
      <c r="EY54" s="207"/>
      <c r="EZ54" s="207"/>
      <c r="FA54" s="207"/>
      <c r="FB54" s="207"/>
      <c r="FC54" s="207"/>
      <c r="FD54" s="207"/>
      <c r="FE54" s="207"/>
      <c r="FF54" s="207"/>
      <c r="FG54" s="207"/>
      <c r="FH54" s="207"/>
      <c r="FI54" s="207"/>
      <c r="FJ54" s="207"/>
      <c r="FK54" s="207"/>
      <c r="FL54" s="207"/>
      <c r="FM54" s="207"/>
      <c r="FN54" s="207"/>
      <c r="FO54" s="207"/>
      <c r="FP54" s="207"/>
      <c r="FQ54" s="207"/>
      <c r="FR54" s="207"/>
      <c r="FS54" s="207"/>
      <c r="FT54" s="207"/>
      <c r="FU54" s="207"/>
      <c r="FV54" s="207"/>
      <c r="FW54" s="207"/>
      <c r="FX54" s="207"/>
      <c r="FY54" s="207"/>
      <c r="FZ54" s="207"/>
      <c r="GA54" s="207"/>
      <c r="GB54" s="207"/>
      <c r="GC54" s="207"/>
      <c r="GD54" s="207"/>
      <c r="GE54" s="207"/>
      <c r="GF54" s="207"/>
      <c r="GG54" s="207"/>
      <c r="GH54" s="207"/>
      <c r="GI54" s="207"/>
      <c r="GJ54" s="207"/>
      <c r="GK54" s="207"/>
      <c r="GL54" s="207"/>
      <c r="GM54" s="207"/>
      <c r="GN54" s="207"/>
      <c r="GO54" s="207"/>
      <c r="GP54" s="207"/>
      <c r="GQ54" s="207"/>
      <c r="GR54" s="207"/>
      <c r="GS54" s="207"/>
      <c r="GT54" s="207"/>
      <c r="GU54" s="207"/>
      <c r="GV54" s="207"/>
      <c r="GW54" s="207"/>
      <c r="GX54" s="207"/>
      <c r="GY54" s="207"/>
      <c r="GZ54" s="207"/>
      <c r="HA54" s="207"/>
      <c r="HB54" s="207"/>
      <c r="HC54" s="207"/>
      <c r="HD54" s="207"/>
      <c r="HE54" s="207"/>
      <c r="HF54" s="207"/>
      <c r="HG54" s="207"/>
      <c r="HH54" s="207"/>
      <c r="HI54" s="207"/>
      <c r="HJ54" s="207"/>
      <c r="HK54" s="207"/>
      <c r="HL54" s="207"/>
      <c r="HM54" s="207"/>
      <c r="HN54" s="207"/>
      <c r="HO54" s="207"/>
      <c r="HP54" s="207"/>
      <c r="HQ54" s="207"/>
      <c r="HR54" s="207"/>
      <c r="HS54" s="207"/>
      <c r="HT54" s="207"/>
      <c r="HU54" s="207"/>
      <c r="HV54" s="207"/>
      <c r="HW54" s="207"/>
      <c r="HX54" s="207"/>
      <c r="HY54" s="207"/>
      <c r="HZ54" s="207"/>
      <c r="IA54" s="207"/>
      <c r="IB54" s="207"/>
      <c r="IC54" s="207"/>
      <c r="ID54" s="207"/>
      <c r="IE54" s="207"/>
      <c r="IF54" s="207"/>
      <c r="IG54" s="207"/>
      <c r="IH54" s="207"/>
      <c r="II54" s="207"/>
      <c r="IJ54" s="207"/>
      <c r="IK54" s="207"/>
      <c r="IL54" s="207"/>
      <c r="IM54" s="207"/>
      <c r="IN54" s="207"/>
      <c r="IO54" s="207"/>
      <c r="IP54" s="207"/>
      <c r="IQ54" s="207"/>
      <c r="IR54" s="207"/>
      <c r="IS54" s="207"/>
      <c r="IT54" s="207"/>
      <c r="IU54" s="207"/>
    </row>
    <row r="55" spans="1:255" x14ac:dyDescent="0.2">
      <c r="A55" s="207"/>
      <c r="B55" s="207"/>
      <c r="C55" s="207"/>
      <c r="D55" s="207"/>
      <c r="E55" s="207"/>
      <c r="F55" s="207"/>
      <c r="G55" s="207"/>
      <c r="H55" s="207"/>
      <c r="I55" s="207"/>
      <c r="J55" s="207"/>
      <c r="K55" s="207"/>
      <c r="L55" s="207"/>
      <c r="M55" s="207"/>
      <c r="N55" s="207"/>
      <c r="O55" s="207"/>
      <c r="P55" s="207"/>
      <c r="Q55" s="207"/>
      <c r="R55" s="207"/>
      <c r="S55" s="207"/>
      <c r="T55" s="207"/>
      <c r="U55" s="207"/>
      <c r="V55" s="207"/>
      <c r="W55" s="207"/>
      <c r="X55" s="207"/>
      <c r="Y55" s="207"/>
      <c r="Z55" s="207"/>
      <c r="AA55" s="207"/>
      <c r="AB55" s="207"/>
      <c r="AC55" s="207"/>
      <c r="AD55" s="207"/>
      <c r="AE55" s="207"/>
      <c r="AF55" s="207"/>
      <c r="AG55" s="207"/>
      <c r="AH55" s="207"/>
      <c r="AI55" s="207"/>
      <c r="AJ55" s="207"/>
      <c r="AK55" s="207"/>
      <c r="AL55" s="207"/>
      <c r="AM55" s="207"/>
      <c r="AN55" s="207"/>
      <c r="AO55" s="207"/>
      <c r="AP55" s="207"/>
      <c r="AQ55" s="207"/>
      <c r="AR55" s="207"/>
      <c r="AS55" s="207"/>
      <c r="AT55" s="207"/>
      <c r="AU55" s="207"/>
      <c r="AV55" s="207"/>
      <c r="AW55" s="207"/>
      <c r="AX55" s="207"/>
      <c r="AY55" s="207"/>
      <c r="AZ55" s="207"/>
      <c r="BA55" s="207"/>
      <c r="BB55" s="207"/>
      <c r="BC55" s="207"/>
      <c r="BD55" s="207"/>
      <c r="BE55" s="207"/>
      <c r="BF55" s="207"/>
      <c r="BG55" s="207"/>
      <c r="BH55" s="207"/>
      <c r="BI55" s="207"/>
      <c r="BJ55" s="207"/>
      <c r="BK55" s="207"/>
      <c r="BL55" s="207"/>
      <c r="BM55" s="207"/>
      <c r="BN55" s="207"/>
      <c r="BO55" s="207"/>
      <c r="BP55" s="207"/>
      <c r="BQ55" s="207"/>
      <c r="BR55" s="207"/>
      <c r="BS55" s="207"/>
      <c r="BT55" s="207"/>
      <c r="BU55" s="207"/>
      <c r="BV55" s="207"/>
      <c r="BW55" s="207"/>
      <c r="BX55" s="207"/>
      <c r="BY55" s="207"/>
      <c r="BZ55" s="207"/>
      <c r="CA55" s="207"/>
      <c r="CB55" s="207"/>
      <c r="CC55" s="207"/>
      <c r="CD55" s="207"/>
      <c r="CE55" s="207"/>
      <c r="CF55" s="207"/>
      <c r="CG55" s="207"/>
      <c r="CH55" s="207"/>
      <c r="CI55" s="207"/>
      <c r="CJ55" s="207"/>
      <c r="CK55" s="207"/>
      <c r="CL55" s="207"/>
      <c r="CM55" s="207"/>
      <c r="CN55" s="207"/>
      <c r="CO55" s="207"/>
      <c r="CP55" s="207"/>
      <c r="CQ55" s="207"/>
      <c r="CR55" s="207"/>
      <c r="CS55" s="207"/>
      <c r="CT55" s="207"/>
      <c r="CU55" s="207"/>
      <c r="CV55" s="207"/>
      <c r="CW55" s="207"/>
      <c r="CX55" s="207"/>
      <c r="CY55" s="207"/>
      <c r="CZ55" s="207"/>
      <c r="DA55" s="207"/>
      <c r="DB55" s="207"/>
      <c r="DC55" s="207"/>
      <c r="DD55" s="207"/>
      <c r="DE55" s="207"/>
      <c r="DF55" s="207"/>
      <c r="DG55" s="207"/>
      <c r="DH55" s="207"/>
      <c r="DI55" s="207"/>
      <c r="DJ55" s="207"/>
      <c r="DK55" s="207"/>
      <c r="DL55" s="207"/>
      <c r="DM55" s="207"/>
      <c r="DN55" s="207"/>
      <c r="DO55" s="207"/>
      <c r="DP55" s="207"/>
      <c r="DQ55" s="207"/>
      <c r="DR55" s="207"/>
      <c r="DS55" s="207"/>
      <c r="DT55" s="207"/>
      <c r="DU55" s="207"/>
      <c r="DV55" s="207"/>
      <c r="DW55" s="207"/>
      <c r="DX55" s="207"/>
      <c r="DY55" s="207"/>
      <c r="DZ55" s="207"/>
      <c r="EA55" s="207"/>
      <c r="EB55" s="207"/>
      <c r="EC55" s="207"/>
      <c r="ED55" s="207"/>
      <c r="EE55" s="207"/>
      <c r="EF55" s="207"/>
      <c r="EG55" s="207"/>
      <c r="EH55" s="207"/>
      <c r="EI55" s="207"/>
      <c r="EJ55" s="207"/>
      <c r="EK55" s="207"/>
      <c r="EL55" s="207"/>
      <c r="EM55" s="207"/>
      <c r="EN55" s="207"/>
      <c r="EO55" s="207"/>
      <c r="EP55" s="207"/>
      <c r="EQ55" s="207"/>
      <c r="ER55" s="207"/>
      <c r="ES55" s="207"/>
      <c r="ET55" s="207"/>
      <c r="EU55" s="207"/>
      <c r="EV55" s="207"/>
      <c r="EW55" s="207"/>
      <c r="EX55" s="207"/>
      <c r="EY55" s="207"/>
      <c r="EZ55" s="207"/>
      <c r="FA55" s="207"/>
      <c r="FB55" s="207"/>
      <c r="FC55" s="207"/>
      <c r="FD55" s="207"/>
      <c r="FE55" s="207"/>
      <c r="FF55" s="207"/>
      <c r="FG55" s="207"/>
      <c r="FH55" s="207"/>
      <c r="FI55" s="207"/>
      <c r="FJ55" s="207"/>
      <c r="FK55" s="207"/>
      <c r="FL55" s="207"/>
      <c r="FM55" s="207"/>
      <c r="FN55" s="207"/>
      <c r="FO55" s="207"/>
      <c r="FP55" s="207"/>
      <c r="FQ55" s="207"/>
      <c r="FR55" s="207"/>
      <c r="FS55" s="207"/>
      <c r="FT55" s="207"/>
      <c r="FU55" s="207"/>
      <c r="FV55" s="207"/>
      <c r="FW55" s="207"/>
      <c r="FX55" s="207"/>
      <c r="FY55" s="207"/>
      <c r="FZ55" s="207"/>
      <c r="GA55" s="207"/>
      <c r="GB55" s="207"/>
      <c r="GC55" s="207"/>
      <c r="GD55" s="207"/>
      <c r="GE55" s="207"/>
      <c r="GF55" s="207"/>
      <c r="GG55" s="207"/>
      <c r="GH55" s="207"/>
      <c r="GI55" s="207"/>
      <c r="GJ55" s="207"/>
      <c r="GK55" s="207"/>
      <c r="GL55" s="207"/>
      <c r="GM55" s="207"/>
      <c r="GN55" s="207"/>
      <c r="GO55" s="207"/>
      <c r="GP55" s="207"/>
      <c r="GQ55" s="207"/>
      <c r="GR55" s="207"/>
      <c r="GS55" s="207"/>
      <c r="GT55" s="207"/>
      <c r="GU55" s="207"/>
      <c r="GV55" s="207"/>
      <c r="GW55" s="207"/>
      <c r="GX55" s="207"/>
      <c r="GY55" s="207"/>
      <c r="GZ55" s="207"/>
      <c r="HA55" s="207"/>
      <c r="HB55" s="207"/>
      <c r="HC55" s="207"/>
      <c r="HD55" s="207"/>
      <c r="HE55" s="207"/>
      <c r="HF55" s="207"/>
      <c r="HG55" s="207"/>
      <c r="HH55" s="207"/>
      <c r="HI55" s="207"/>
      <c r="HJ55" s="207"/>
      <c r="HK55" s="207"/>
      <c r="HL55" s="207"/>
      <c r="HM55" s="207"/>
      <c r="HN55" s="207"/>
      <c r="HO55" s="207"/>
      <c r="HP55" s="207"/>
      <c r="HQ55" s="207"/>
      <c r="HR55" s="207"/>
      <c r="HS55" s="207"/>
      <c r="HT55" s="207"/>
      <c r="HU55" s="207"/>
      <c r="HV55" s="207"/>
      <c r="HW55" s="207"/>
      <c r="HX55" s="207"/>
      <c r="HY55" s="207"/>
      <c r="HZ55" s="207"/>
      <c r="IA55" s="207"/>
      <c r="IB55" s="207"/>
      <c r="IC55" s="207"/>
      <c r="ID55" s="207"/>
      <c r="IE55" s="207"/>
      <c r="IF55" s="207"/>
      <c r="IG55" s="207"/>
      <c r="IH55" s="207"/>
      <c r="II55" s="207"/>
      <c r="IJ55" s="207"/>
      <c r="IK55" s="207"/>
      <c r="IL55" s="207"/>
      <c r="IM55" s="207"/>
      <c r="IN55" s="207"/>
      <c r="IO55" s="207"/>
      <c r="IP55" s="207"/>
      <c r="IQ55" s="207"/>
      <c r="IR55" s="207"/>
      <c r="IS55" s="207"/>
      <c r="IT55" s="207"/>
      <c r="IU55" s="207"/>
    </row>
    <row r="56" spans="1:255" x14ac:dyDescent="0.2">
      <c r="A56" s="207"/>
      <c r="B56" s="207"/>
      <c r="C56" s="207"/>
      <c r="D56" s="207"/>
      <c r="E56" s="207"/>
      <c r="F56" s="207"/>
      <c r="G56" s="207"/>
      <c r="H56" s="207"/>
      <c r="I56" s="207"/>
      <c r="J56" s="207"/>
      <c r="K56" s="207"/>
      <c r="L56" s="207"/>
      <c r="M56" s="207"/>
      <c r="N56" s="207"/>
      <c r="O56" s="207"/>
      <c r="P56" s="207"/>
      <c r="Q56" s="207"/>
      <c r="R56" s="207"/>
      <c r="S56" s="207"/>
      <c r="T56" s="207"/>
      <c r="U56" s="207"/>
      <c r="V56" s="207"/>
      <c r="W56" s="207"/>
      <c r="X56" s="207"/>
      <c r="Y56" s="207"/>
      <c r="Z56" s="207"/>
      <c r="AA56" s="207"/>
      <c r="AB56" s="207"/>
      <c r="AC56" s="207"/>
      <c r="AD56" s="207"/>
      <c r="AE56" s="207"/>
      <c r="AF56" s="207"/>
      <c r="AG56" s="207"/>
      <c r="AH56" s="207"/>
      <c r="AI56" s="207"/>
      <c r="AJ56" s="207"/>
      <c r="AK56" s="207"/>
      <c r="AL56" s="207"/>
      <c r="AM56" s="207"/>
      <c r="AN56" s="207"/>
      <c r="AO56" s="207"/>
      <c r="AP56" s="207"/>
      <c r="AQ56" s="207"/>
      <c r="AR56" s="207"/>
      <c r="AS56" s="207"/>
      <c r="AT56" s="207"/>
      <c r="AU56" s="207"/>
      <c r="AV56" s="207"/>
      <c r="AW56" s="207"/>
      <c r="AX56" s="207"/>
      <c r="AY56" s="207"/>
      <c r="AZ56" s="207"/>
      <c r="BA56" s="207"/>
      <c r="BB56" s="207"/>
      <c r="BC56" s="207"/>
      <c r="BD56" s="207"/>
      <c r="BE56" s="207"/>
      <c r="BF56" s="207"/>
      <c r="BG56" s="207"/>
      <c r="BH56" s="207"/>
      <c r="BI56" s="207"/>
      <c r="BJ56" s="207"/>
      <c r="BK56" s="207"/>
      <c r="BL56" s="207"/>
      <c r="BM56" s="207"/>
      <c r="BN56" s="207"/>
      <c r="BO56" s="207"/>
      <c r="BP56" s="207"/>
      <c r="BQ56" s="207"/>
      <c r="BR56" s="207"/>
      <c r="BS56" s="207"/>
      <c r="BT56" s="207"/>
      <c r="BU56" s="207"/>
      <c r="BV56" s="207"/>
      <c r="BW56" s="207"/>
      <c r="BX56" s="207"/>
      <c r="BY56" s="207"/>
      <c r="BZ56" s="207"/>
      <c r="CA56" s="207"/>
      <c r="CB56" s="207"/>
      <c r="CC56" s="207"/>
      <c r="CD56" s="207"/>
      <c r="CE56" s="207"/>
      <c r="CF56" s="207"/>
      <c r="CG56" s="207"/>
      <c r="CH56" s="207"/>
      <c r="CI56" s="207"/>
      <c r="CJ56" s="207"/>
      <c r="CK56" s="207"/>
      <c r="CL56" s="207"/>
      <c r="CM56" s="207"/>
      <c r="CN56" s="207"/>
      <c r="CO56" s="207"/>
      <c r="CP56" s="207"/>
      <c r="CQ56" s="207"/>
      <c r="CR56" s="207"/>
      <c r="CS56" s="207"/>
      <c r="CT56" s="207"/>
      <c r="CU56" s="207"/>
      <c r="CV56" s="207"/>
      <c r="CW56" s="207"/>
      <c r="CX56" s="207"/>
      <c r="CY56" s="207"/>
      <c r="CZ56" s="207"/>
      <c r="DA56" s="207"/>
      <c r="DB56" s="207"/>
      <c r="DC56" s="207"/>
      <c r="DD56" s="207"/>
      <c r="DE56" s="207"/>
      <c r="DF56" s="207"/>
      <c r="DG56" s="207"/>
      <c r="DH56" s="207"/>
      <c r="DI56" s="207"/>
      <c r="DJ56" s="207"/>
      <c r="DK56" s="207"/>
      <c r="DL56" s="207"/>
      <c r="DM56" s="207"/>
      <c r="DN56" s="207"/>
      <c r="DO56" s="207"/>
      <c r="DP56" s="207"/>
      <c r="DQ56" s="207"/>
      <c r="DR56" s="207"/>
      <c r="DS56" s="207"/>
      <c r="DT56" s="207"/>
      <c r="DU56" s="207"/>
      <c r="DV56" s="207"/>
      <c r="DW56" s="207"/>
      <c r="DX56" s="207"/>
      <c r="DY56" s="207"/>
      <c r="DZ56" s="207"/>
      <c r="EA56" s="207"/>
      <c r="EB56" s="207"/>
      <c r="EC56" s="207"/>
      <c r="ED56" s="207"/>
      <c r="EE56" s="207"/>
      <c r="EF56" s="207"/>
      <c r="EG56" s="207"/>
      <c r="EH56" s="207"/>
      <c r="EI56" s="207"/>
      <c r="EJ56" s="207"/>
      <c r="EK56" s="207"/>
      <c r="EL56" s="207"/>
      <c r="EM56" s="207"/>
      <c r="EN56" s="207"/>
      <c r="EO56" s="207"/>
      <c r="EP56" s="207"/>
      <c r="EQ56" s="207"/>
      <c r="ER56" s="207"/>
      <c r="ES56" s="207"/>
      <c r="ET56" s="207"/>
      <c r="EU56" s="207"/>
      <c r="EV56" s="207"/>
      <c r="EW56" s="207"/>
      <c r="EX56" s="207"/>
      <c r="EY56" s="207"/>
      <c r="EZ56" s="207"/>
      <c r="FA56" s="207"/>
      <c r="FB56" s="207"/>
      <c r="FC56" s="207"/>
      <c r="FD56" s="207"/>
      <c r="FE56" s="207"/>
      <c r="FF56" s="207"/>
      <c r="FG56" s="207"/>
      <c r="FH56" s="207"/>
      <c r="FI56" s="207"/>
      <c r="FJ56" s="207"/>
      <c r="FK56" s="207"/>
      <c r="FL56" s="207"/>
      <c r="FM56" s="207"/>
      <c r="FN56" s="207"/>
      <c r="FO56" s="207"/>
      <c r="FP56" s="207"/>
      <c r="FQ56" s="207"/>
      <c r="FR56" s="207"/>
      <c r="FS56" s="207"/>
      <c r="FT56" s="207"/>
      <c r="FU56" s="207"/>
      <c r="FV56" s="207"/>
      <c r="FW56" s="207"/>
      <c r="FX56" s="207"/>
      <c r="FY56" s="207"/>
      <c r="FZ56" s="207"/>
      <c r="GA56" s="207"/>
      <c r="GB56" s="207"/>
      <c r="GC56" s="207"/>
      <c r="GD56" s="207"/>
      <c r="GE56" s="207"/>
      <c r="GF56" s="207"/>
      <c r="GG56" s="207"/>
      <c r="GH56" s="207"/>
      <c r="GI56" s="207"/>
      <c r="GJ56" s="207"/>
      <c r="GK56" s="207"/>
      <c r="GL56" s="207"/>
      <c r="GM56" s="207"/>
      <c r="GN56" s="207"/>
      <c r="GO56" s="207"/>
      <c r="GP56" s="207"/>
      <c r="GQ56" s="207"/>
      <c r="GR56" s="207"/>
      <c r="GS56" s="207"/>
      <c r="GT56" s="207"/>
      <c r="GU56" s="207"/>
      <c r="GV56" s="207"/>
      <c r="GW56" s="207"/>
      <c r="GX56" s="207"/>
      <c r="GY56" s="207"/>
      <c r="GZ56" s="207"/>
      <c r="HA56" s="207"/>
      <c r="HB56" s="207"/>
      <c r="HC56" s="207"/>
      <c r="HD56" s="207"/>
      <c r="HE56" s="207"/>
      <c r="HF56" s="207"/>
      <c r="HG56" s="207"/>
      <c r="HH56" s="207"/>
      <c r="HI56" s="207"/>
      <c r="HJ56" s="207"/>
      <c r="HK56" s="207"/>
      <c r="HL56" s="207"/>
      <c r="HM56" s="207"/>
      <c r="HN56" s="207"/>
      <c r="HO56" s="207"/>
      <c r="HP56" s="207"/>
      <c r="HQ56" s="207"/>
      <c r="HR56" s="207"/>
      <c r="HS56" s="207"/>
      <c r="HT56" s="207"/>
      <c r="HU56" s="207"/>
      <c r="HV56" s="207"/>
      <c r="HW56" s="207"/>
      <c r="HX56" s="207"/>
      <c r="HY56" s="207"/>
      <c r="HZ56" s="207"/>
      <c r="IA56" s="207"/>
      <c r="IB56" s="207"/>
      <c r="IC56" s="207"/>
      <c r="ID56" s="207"/>
      <c r="IE56" s="207"/>
      <c r="IF56" s="207"/>
      <c r="IG56" s="207"/>
      <c r="IH56" s="207"/>
      <c r="II56" s="207"/>
      <c r="IJ56" s="207"/>
      <c r="IK56" s="207"/>
      <c r="IL56" s="207"/>
      <c r="IM56" s="207"/>
      <c r="IN56" s="207"/>
      <c r="IO56" s="207"/>
      <c r="IP56" s="207"/>
      <c r="IQ56" s="207"/>
      <c r="IR56" s="207"/>
      <c r="IS56" s="207"/>
      <c r="IT56" s="207"/>
      <c r="IU56" s="207"/>
    </row>
    <row r="57" spans="1:255" x14ac:dyDescent="0.2">
      <c r="A57" s="207"/>
      <c r="B57" s="207"/>
      <c r="C57" s="207"/>
      <c r="D57" s="207"/>
      <c r="E57" s="207"/>
      <c r="F57" s="207"/>
      <c r="G57" s="207"/>
      <c r="H57" s="207"/>
      <c r="I57" s="207"/>
      <c r="J57" s="207"/>
      <c r="K57" s="207"/>
      <c r="L57" s="207"/>
      <c r="M57" s="207"/>
      <c r="N57" s="207"/>
      <c r="O57" s="207"/>
      <c r="P57" s="207"/>
      <c r="Q57" s="207"/>
      <c r="R57" s="207"/>
      <c r="S57" s="207"/>
      <c r="T57" s="207"/>
      <c r="U57" s="207"/>
      <c r="V57" s="207"/>
      <c r="W57" s="207"/>
      <c r="X57" s="207"/>
      <c r="Y57" s="207"/>
      <c r="Z57" s="207"/>
      <c r="AA57" s="207"/>
      <c r="AB57" s="207"/>
      <c r="AC57" s="207"/>
      <c r="AD57" s="207"/>
      <c r="AE57" s="207"/>
      <c r="AF57" s="207"/>
      <c r="AG57" s="207"/>
      <c r="AH57" s="207"/>
      <c r="AI57" s="207"/>
      <c r="AJ57" s="207"/>
      <c r="AK57" s="207"/>
      <c r="AL57" s="207"/>
      <c r="AM57" s="207"/>
      <c r="AN57" s="207"/>
      <c r="AO57" s="207"/>
      <c r="AP57" s="207"/>
      <c r="AQ57" s="207"/>
      <c r="AR57" s="207"/>
      <c r="AS57" s="207"/>
      <c r="AT57" s="207"/>
      <c r="AU57" s="207"/>
      <c r="AV57" s="207"/>
      <c r="AW57" s="207"/>
      <c r="AX57" s="207"/>
      <c r="AY57" s="207"/>
      <c r="AZ57" s="207"/>
      <c r="BA57" s="207"/>
      <c r="BB57" s="207"/>
      <c r="BC57" s="207"/>
      <c r="BD57" s="207"/>
      <c r="BE57" s="207"/>
      <c r="BF57" s="207"/>
      <c r="BG57" s="207"/>
      <c r="BH57" s="207"/>
      <c r="BI57" s="207"/>
      <c r="BJ57" s="207"/>
      <c r="BK57" s="207"/>
      <c r="BL57" s="207"/>
      <c r="BM57" s="207"/>
      <c r="BN57" s="207"/>
      <c r="BO57" s="207"/>
      <c r="BP57" s="207"/>
      <c r="BQ57" s="207"/>
      <c r="BR57" s="207"/>
      <c r="BS57" s="207"/>
      <c r="BT57" s="207"/>
      <c r="BU57" s="207"/>
      <c r="BV57" s="207"/>
      <c r="BW57" s="207"/>
      <c r="BX57" s="207"/>
      <c r="BY57" s="207"/>
      <c r="BZ57" s="207"/>
      <c r="CA57" s="207"/>
      <c r="CB57" s="207"/>
      <c r="CC57" s="207"/>
      <c r="CD57" s="207"/>
      <c r="CE57" s="207"/>
      <c r="CF57" s="207"/>
      <c r="CG57" s="207"/>
      <c r="CH57" s="207"/>
      <c r="CI57" s="207"/>
      <c r="CJ57" s="207"/>
      <c r="CK57" s="207"/>
      <c r="CL57" s="207"/>
      <c r="CM57" s="207"/>
      <c r="CN57" s="207"/>
      <c r="CO57" s="207"/>
      <c r="CP57" s="207"/>
      <c r="CQ57" s="207"/>
      <c r="CR57" s="207"/>
      <c r="CS57" s="207"/>
      <c r="CT57" s="207"/>
      <c r="CU57" s="207"/>
      <c r="CV57" s="207"/>
      <c r="CW57" s="207"/>
      <c r="CX57" s="207"/>
      <c r="CY57" s="207"/>
      <c r="CZ57" s="207"/>
      <c r="DA57" s="207"/>
      <c r="DB57" s="207"/>
      <c r="DC57" s="207"/>
      <c r="DD57" s="207"/>
      <c r="DE57" s="207"/>
      <c r="DF57" s="207"/>
      <c r="DG57" s="207"/>
      <c r="DH57" s="207"/>
      <c r="DI57" s="207"/>
      <c r="DJ57" s="207"/>
      <c r="DK57" s="207"/>
      <c r="DL57" s="207"/>
      <c r="DM57" s="207"/>
      <c r="DN57" s="207"/>
      <c r="DO57" s="207"/>
      <c r="DP57" s="207"/>
      <c r="DQ57" s="207"/>
      <c r="DR57" s="207"/>
      <c r="DS57" s="207"/>
      <c r="DT57" s="207"/>
      <c r="DU57" s="207"/>
      <c r="DV57" s="207"/>
      <c r="DW57" s="207"/>
      <c r="DX57" s="207"/>
      <c r="DY57" s="207"/>
      <c r="DZ57" s="207"/>
      <c r="EA57" s="207"/>
      <c r="EB57" s="207"/>
      <c r="EC57" s="207"/>
      <c r="ED57" s="207"/>
      <c r="EE57" s="207"/>
      <c r="EF57" s="207"/>
      <c r="EG57" s="207"/>
      <c r="EH57" s="207"/>
      <c r="EI57" s="207"/>
      <c r="EJ57" s="207"/>
      <c r="EK57" s="207"/>
      <c r="EL57" s="207"/>
      <c r="EM57" s="207"/>
      <c r="EN57" s="207"/>
      <c r="EO57" s="207"/>
      <c r="EP57" s="207"/>
      <c r="EQ57" s="207"/>
      <c r="ER57" s="207"/>
      <c r="ES57" s="207"/>
      <c r="ET57" s="207"/>
      <c r="EU57" s="207"/>
      <c r="EV57" s="207"/>
      <c r="EW57" s="207"/>
      <c r="EX57" s="207"/>
      <c r="EY57" s="207"/>
      <c r="EZ57" s="207"/>
      <c r="FA57" s="207"/>
      <c r="FB57" s="207"/>
      <c r="FC57" s="207"/>
      <c r="FD57" s="207"/>
      <c r="FE57" s="207"/>
      <c r="FF57" s="207"/>
      <c r="FG57" s="207"/>
      <c r="FH57" s="207"/>
      <c r="FI57" s="207"/>
      <c r="FJ57" s="207"/>
      <c r="FK57" s="207"/>
      <c r="FL57" s="207"/>
      <c r="FM57" s="207"/>
      <c r="FN57" s="207"/>
      <c r="FO57" s="207"/>
      <c r="FP57" s="207"/>
      <c r="FQ57" s="207"/>
      <c r="FR57" s="207"/>
      <c r="FS57" s="207"/>
      <c r="FT57" s="207"/>
      <c r="FU57" s="207"/>
      <c r="FV57" s="207"/>
      <c r="FW57" s="207"/>
      <c r="FX57" s="207"/>
      <c r="FY57" s="207"/>
      <c r="FZ57" s="207"/>
      <c r="GA57" s="207"/>
      <c r="GB57" s="207"/>
      <c r="GC57" s="207"/>
      <c r="GD57" s="207"/>
      <c r="GE57" s="207"/>
      <c r="GF57" s="207"/>
      <c r="GG57" s="207"/>
      <c r="GH57" s="207"/>
      <c r="GI57" s="207"/>
      <c r="GJ57" s="207"/>
      <c r="GK57" s="207"/>
      <c r="GL57" s="207"/>
      <c r="GM57" s="207"/>
      <c r="GN57" s="207"/>
      <c r="GO57" s="207"/>
      <c r="GP57" s="207"/>
      <c r="GQ57" s="207"/>
      <c r="GR57" s="207"/>
      <c r="GS57" s="207"/>
      <c r="GT57" s="207"/>
      <c r="GU57" s="207"/>
      <c r="GV57" s="207"/>
      <c r="GW57" s="207"/>
      <c r="GX57" s="207"/>
      <c r="GY57" s="207"/>
      <c r="GZ57" s="207"/>
      <c r="HA57" s="207"/>
      <c r="HB57" s="207"/>
      <c r="HC57" s="207"/>
      <c r="HD57" s="207"/>
      <c r="HE57" s="207"/>
      <c r="HF57" s="207"/>
      <c r="HG57" s="207"/>
      <c r="HH57" s="207"/>
      <c r="HI57" s="207"/>
      <c r="HJ57" s="207"/>
      <c r="HK57" s="207"/>
      <c r="HL57" s="207"/>
      <c r="HM57" s="207"/>
      <c r="HN57" s="207"/>
      <c r="HO57" s="207"/>
      <c r="HP57" s="207"/>
      <c r="HQ57" s="207"/>
      <c r="HR57" s="207"/>
      <c r="HS57" s="207"/>
      <c r="HT57" s="207"/>
      <c r="HU57" s="207"/>
      <c r="HV57" s="207"/>
      <c r="HW57" s="207"/>
      <c r="HX57" s="207"/>
      <c r="HY57" s="207"/>
      <c r="HZ57" s="207"/>
      <c r="IA57" s="207"/>
      <c r="IB57" s="207"/>
      <c r="IC57" s="207"/>
      <c r="ID57" s="207"/>
      <c r="IE57" s="207"/>
      <c r="IF57" s="207"/>
      <c r="IG57" s="207"/>
      <c r="IH57" s="207"/>
      <c r="II57" s="207"/>
      <c r="IJ57" s="207"/>
      <c r="IK57" s="207"/>
      <c r="IL57" s="207"/>
      <c r="IM57" s="207"/>
      <c r="IN57" s="207"/>
      <c r="IO57" s="207"/>
      <c r="IP57" s="207"/>
      <c r="IQ57" s="207"/>
      <c r="IR57" s="207"/>
      <c r="IS57" s="207"/>
      <c r="IT57" s="207"/>
      <c r="IU57" s="207"/>
    </row>
    <row r="58" spans="1:255" x14ac:dyDescent="0.2">
      <c r="A58" s="207"/>
      <c r="B58" s="207"/>
      <c r="C58" s="207"/>
      <c r="D58" s="207"/>
      <c r="E58" s="207"/>
      <c r="F58" s="207"/>
      <c r="G58" s="207"/>
      <c r="H58" s="207"/>
      <c r="I58" s="207"/>
      <c r="J58" s="207"/>
      <c r="K58" s="207"/>
      <c r="L58" s="207"/>
      <c r="M58" s="207"/>
      <c r="N58" s="207"/>
      <c r="O58" s="207"/>
      <c r="P58" s="207"/>
      <c r="Q58" s="207"/>
      <c r="R58" s="207"/>
      <c r="S58" s="207"/>
      <c r="T58" s="207"/>
      <c r="U58" s="207"/>
      <c r="V58" s="207"/>
      <c r="W58" s="207"/>
      <c r="X58" s="207"/>
      <c r="Y58" s="207"/>
      <c r="Z58" s="207"/>
      <c r="AA58" s="207"/>
      <c r="AB58" s="207"/>
      <c r="AC58" s="207"/>
      <c r="AD58" s="207"/>
      <c r="AE58" s="207"/>
      <c r="AF58" s="207"/>
      <c r="AG58" s="207"/>
      <c r="AH58" s="207"/>
      <c r="AI58" s="207"/>
      <c r="AJ58" s="207"/>
      <c r="AK58" s="207"/>
      <c r="AL58" s="207"/>
      <c r="AM58" s="207"/>
      <c r="AN58" s="207"/>
      <c r="AO58" s="207"/>
      <c r="AP58" s="207"/>
      <c r="AQ58" s="207"/>
      <c r="AR58" s="207"/>
      <c r="AS58" s="207"/>
      <c r="AT58" s="207"/>
      <c r="AU58" s="207"/>
      <c r="AV58" s="207"/>
      <c r="AW58" s="207"/>
      <c r="AX58" s="207"/>
      <c r="AY58" s="207"/>
      <c r="AZ58" s="207"/>
      <c r="BA58" s="207"/>
      <c r="BB58" s="207"/>
      <c r="BC58" s="207"/>
      <c r="BD58" s="207"/>
      <c r="BE58" s="207"/>
      <c r="BF58" s="207"/>
      <c r="BG58" s="207"/>
      <c r="BH58" s="207"/>
      <c r="BI58" s="207"/>
      <c r="BJ58" s="207"/>
      <c r="BK58" s="207"/>
      <c r="BL58" s="207"/>
      <c r="BM58" s="207"/>
      <c r="BN58" s="207"/>
      <c r="BO58" s="207"/>
      <c r="BP58" s="207"/>
      <c r="BQ58" s="207"/>
      <c r="BR58" s="207"/>
      <c r="BS58" s="207"/>
      <c r="BT58" s="207"/>
      <c r="BU58" s="207"/>
      <c r="BV58" s="207"/>
      <c r="BW58" s="207"/>
      <c r="BX58" s="207"/>
      <c r="BY58" s="207"/>
      <c r="BZ58" s="207"/>
      <c r="CA58" s="207"/>
      <c r="CB58" s="207"/>
      <c r="CC58" s="207"/>
      <c r="CD58" s="207"/>
      <c r="CE58" s="207"/>
      <c r="CF58" s="207"/>
      <c r="CG58" s="207"/>
      <c r="CH58" s="207"/>
      <c r="CI58" s="207"/>
      <c r="CJ58" s="207"/>
      <c r="CK58" s="207"/>
      <c r="CL58" s="207"/>
      <c r="CM58" s="207"/>
      <c r="CN58" s="207"/>
      <c r="CO58" s="207"/>
      <c r="CP58" s="207"/>
      <c r="CQ58" s="207"/>
      <c r="CR58" s="207"/>
      <c r="CS58" s="207"/>
      <c r="CT58" s="207"/>
      <c r="CU58" s="207"/>
      <c r="CV58" s="207"/>
      <c r="CW58" s="207"/>
      <c r="CX58" s="207"/>
      <c r="CY58" s="207"/>
      <c r="CZ58" s="207"/>
      <c r="DA58" s="207"/>
      <c r="DB58" s="207"/>
      <c r="DC58" s="207"/>
      <c r="DD58" s="207"/>
      <c r="DE58" s="207"/>
      <c r="DF58" s="207"/>
      <c r="DG58" s="207"/>
      <c r="DH58" s="207"/>
      <c r="DI58" s="207"/>
      <c r="DJ58" s="207"/>
      <c r="DK58" s="207"/>
      <c r="DL58" s="207"/>
      <c r="DM58" s="207"/>
      <c r="DN58" s="207"/>
      <c r="DO58" s="207"/>
      <c r="DP58" s="207"/>
      <c r="DQ58" s="207"/>
      <c r="DR58" s="207"/>
      <c r="DS58" s="207"/>
      <c r="DT58" s="207"/>
      <c r="DU58" s="207"/>
      <c r="DV58" s="207"/>
      <c r="DW58" s="207"/>
      <c r="DX58" s="207"/>
      <c r="DY58" s="207"/>
      <c r="DZ58" s="207"/>
      <c r="EA58" s="207"/>
      <c r="EB58" s="207"/>
      <c r="EC58" s="207"/>
      <c r="ED58" s="207"/>
      <c r="EE58" s="207"/>
      <c r="EF58" s="207"/>
      <c r="EG58" s="207"/>
      <c r="EH58" s="207"/>
      <c r="EI58" s="207"/>
      <c r="EJ58" s="207"/>
      <c r="EK58" s="207"/>
      <c r="EL58" s="207"/>
      <c r="EM58" s="207"/>
      <c r="EN58" s="207"/>
      <c r="EO58" s="207"/>
      <c r="EP58" s="207"/>
      <c r="EQ58" s="207"/>
      <c r="ER58" s="207"/>
      <c r="ES58" s="207"/>
      <c r="ET58" s="207"/>
      <c r="EU58" s="207"/>
      <c r="EV58" s="207"/>
      <c r="EW58" s="207"/>
      <c r="EX58" s="207"/>
      <c r="EY58" s="207"/>
      <c r="EZ58" s="207"/>
      <c r="FA58" s="207"/>
      <c r="FB58" s="207"/>
      <c r="FC58" s="207"/>
      <c r="FD58" s="207"/>
      <c r="FE58" s="207"/>
      <c r="FF58" s="207"/>
      <c r="FG58" s="207"/>
      <c r="FH58" s="207"/>
      <c r="FI58" s="207"/>
      <c r="FJ58" s="207"/>
      <c r="FK58" s="207"/>
      <c r="FL58" s="207"/>
      <c r="FM58" s="207"/>
      <c r="FN58" s="207"/>
      <c r="FO58" s="207"/>
      <c r="FP58" s="207"/>
      <c r="FQ58" s="207"/>
      <c r="FR58" s="207"/>
      <c r="FS58" s="207"/>
      <c r="FT58" s="207"/>
      <c r="FU58" s="207"/>
      <c r="FV58" s="207"/>
      <c r="FW58" s="207"/>
      <c r="FX58" s="207"/>
      <c r="FY58" s="207"/>
      <c r="FZ58" s="207"/>
      <c r="GA58" s="207"/>
      <c r="GB58" s="207"/>
      <c r="GC58" s="207"/>
      <c r="GD58" s="207"/>
      <c r="GE58" s="207"/>
      <c r="GF58" s="207"/>
      <c r="GG58" s="207"/>
      <c r="GH58" s="207"/>
      <c r="GI58" s="207"/>
      <c r="GJ58" s="207"/>
      <c r="GK58" s="207"/>
      <c r="GL58" s="207"/>
      <c r="GM58" s="207"/>
      <c r="GN58" s="207"/>
      <c r="GO58" s="207"/>
      <c r="GP58" s="207"/>
      <c r="GQ58" s="207"/>
      <c r="GR58" s="207"/>
      <c r="GS58" s="207"/>
      <c r="GT58" s="207"/>
      <c r="GU58" s="207"/>
      <c r="GV58" s="207"/>
      <c r="GW58" s="207"/>
      <c r="GX58" s="207"/>
      <c r="GY58" s="207"/>
      <c r="GZ58" s="207"/>
      <c r="HA58" s="207"/>
      <c r="HB58" s="207"/>
      <c r="HC58" s="207"/>
      <c r="HD58" s="207"/>
      <c r="HE58" s="207"/>
      <c r="HF58" s="207"/>
      <c r="HG58" s="207"/>
      <c r="HH58" s="207"/>
      <c r="HI58" s="207"/>
      <c r="HJ58" s="207"/>
      <c r="HK58" s="207"/>
      <c r="HL58" s="207"/>
      <c r="HM58" s="207"/>
      <c r="HN58" s="207"/>
      <c r="HO58" s="207"/>
      <c r="HP58" s="207"/>
      <c r="HQ58" s="207"/>
      <c r="HR58" s="207"/>
      <c r="HS58" s="207"/>
      <c r="HT58" s="207"/>
      <c r="HU58" s="207"/>
      <c r="HV58" s="207"/>
      <c r="HW58" s="207"/>
      <c r="HX58" s="207"/>
      <c r="HY58" s="207"/>
      <c r="HZ58" s="207"/>
      <c r="IA58" s="207"/>
      <c r="IB58" s="207"/>
      <c r="IC58" s="207"/>
      <c r="ID58" s="207"/>
      <c r="IE58" s="207"/>
      <c r="IF58" s="207"/>
      <c r="IG58" s="207"/>
      <c r="IH58" s="207"/>
      <c r="II58" s="207"/>
      <c r="IJ58" s="207"/>
      <c r="IK58" s="207"/>
      <c r="IL58" s="207"/>
      <c r="IM58" s="207"/>
      <c r="IN58" s="207"/>
      <c r="IO58" s="207"/>
      <c r="IP58" s="207"/>
      <c r="IQ58" s="207"/>
      <c r="IR58" s="207"/>
      <c r="IS58" s="207"/>
      <c r="IT58" s="207"/>
      <c r="IU58" s="207"/>
    </row>
    <row r="59" spans="1:255" x14ac:dyDescent="0.2">
      <c r="A59" s="207"/>
      <c r="B59" s="207"/>
      <c r="C59" s="207"/>
      <c r="D59" s="207"/>
      <c r="E59" s="207"/>
      <c r="F59" s="207"/>
      <c r="G59" s="207"/>
      <c r="H59" s="207"/>
      <c r="I59" s="207"/>
      <c r="J59" s="207"/>
      <c r="K59" s="207"/>
      <c r="L59" s="207"/>
      <c r="M59" s="207"/>
      <c r="N59" s="207"/>
      <c r="O59" s="207"/>
      <c r="P59" s="207"/>
      <c r="Q59" s="207"/>
      <c r="R59" s="207"/>
      <c r="S59" s="207"/>
      <c r="T59" s="207"/>
      <c r="U59" s="207"/>
      <c r="V59" s="207"/>
      <c r="W59" s="207"/>
      <c r="X59" s="207"/>
      <c r="Y59" s="207"/>
      <c r="Z59" s="207"/>
      <c r="AA59" s="207"/>
      <c r="AB59" s="207"/>
      <c r="AC59" s="207"/>
      <c r="AD59" s="207"/>
      <c r="AE59" s="207"/>
      <c r="AF59" s="207"/>
      <c r="AG59" s="207"/>
      <c r="AH59" s="207"/>
      <c r="AI59" s="207"/>
      <c r="AJ59" s="207"/>
      <c r="AK59" s="207"/>
      <c r="AL59" s="207"/>
      <c r="AM59" s="207"/>
      <c r="AN59" s="207"/>
      <c r="AO59" s="207"/>
      <c r="AP59" s="207"/>
      <c r="AQ59" s="207"/>
      <c r="AR59" s="207"/>
      <c r="AS59" s="207"/>
      <c r="AT59" s="207"/>
      <c r="AU59" s="207"/>
      <c r="AV59" s="207"/>
      <c r="AW59" s="207"/>
      <c r="AX59" s="207"/>
      <c r="AY59" s="207"/>
      <c r="AZ59" s="207"/>
      <c r="BA59" s="207"/>
      <c r="BB59" s="207"/>
      <c r="BC59" s="207"/>
      <c r="BD59" s="207"/>
      <c r="BE59" s="207"/>
      <c r="BF59" s="207"/>
      <c r="BG59" s="207"/>
      <c r="BH59" s="207"/>
      <c r="BI59" s="207"/>
      <c r="BJ59" s="207"/>
      <c r="BK59" s="207"/>
      <c r="BL59" s="207"/>
      <c r="BM59" s="207"/>
      <c r="BN59" s="207"/>
      <c r="BO59" s="207"/>
      <c r="BP59" s="207"/>
      <c r="BQ59" s="207"/>
      <c r="BR59" s="207"/>
      <c r="BS59" s="207"/>
      <c r="BT59" s="207"/>
      <c r="BU59" s="207"/>
      <c r="BV59" s="207"/>
      <c r="BW59" s="207"/>
      <c r="BX59" s="207"/>
      <c r="BY59" s="207"/>
      <c r="BZ59" s="207"/>
      <c r="CA59" s="207"/>
      <c r="CB59" s="207"/>
      <c r="CC59" s="207"/>
      <c r="CD59" s="207"/>
      <c r="CE59" s="207"/>
      <c r="CF59" s="207"/>
      <c r="CG59" s="207"/>
      <c r="CH59" s="207"/>
      <c r="CI59" s="207"/>
      <c r="CJ59" s="207"/>
      <c r="CK59" s="207"/>
      <c r="CL59" s="207"/>
      <c r="CM59" s="207"/>
      <c r="CN59" s="207"/>
      <c r="CO59" s="207"/>
      <c r="CP59" s="207"/>
      <c r="CQ59" s="207"/>
      <c r="CR59" s="207"/>
      <c r="CS59" s="207"/>
      <c r="CT59" s="207"/>
      <c r="CU59" s="207"/>
      <c r="CV59" s="207"/>
      <c r="CW59" s="207"/>
      <c r="CX59" s="207"/>
      <c r="CY59" s="207"/>
      <c r="CZ59" s="207"/>
      <c r="DA59" s="207"/>
      <c r="DB59" s="207"/>
      <c r="DC59" s="207"/>
      <c r="DD59" s="207"/>
      <c r="DE59" s="207"/>
      <c r="DF59" s="207"/>
      <c r="DG59" s="207"/>
      <c r="DH59" s="207"/>
      <c r="DI59" s="207"/>
      <c r="DJ59" s="207"/>
      <c r="DK59" s="207"/>
      <c r="DL59" s="207"/>
      <c r="DM59" s="207"/>
      <c r="DN59" s="207"/>
      <c r="DO59" s="207"/>
      <c r="DP59" s="207"/>
      <c r="DQ59" s="207"/>
      <c r="DR59" s="207"/>
      <c r="DS59" s="207"/>
      <c r="DT59" s="207"/>
      <c r="DU59" s="207"/>
      <c r="DV59" s="207"/>
      <c r="DW59" s="207"/>
      <c r="DX59" s="207"/>
      <c r="DY59" s="207"/>
      <c r="DZ59" s="207"/>
      <c r="EA59" s="207"/>
      <c r="EB59" s="207"/>
      <c r="EC59" s="207"/>
      <c r="ED59" s="207"/>
      <c r="EE59" s="207"/>
      <c r="EF59" s="207"/>
      <c r="EG59" s="207"/>
      <c r="EH59" s="207"/>
      <c r="EI59" s="207"/>
      <c r="EJ59" s="207"/>
      <c r="EK59" s="207"/>
      <c r="EL59" s="207"/>
      <c r="EM59" s="207"/>
      <c r="EN59" s="207"/>
      <c r="EO59" s="207"/>
      <c r="EP59" s="207"/>
      <c r="EQ59" s="207"/>
      <c r="ER59" s="207"/>
      <c r="ES59" s="207"/>
      <c r="ET59" s="207"/>
      <c r="EU59" s="207"/>
      <c r="EV59" s="207"/>
      <c r="EW59" s="207"/>
      <c r="EX59" s="207"/>
      <c r="EY59" s="207"/>
      <c r="EZ59" s="207"/>
      <c r="FA59" s="207"/>
      <c r="FB59" s="207"/>
      <c r="FC59" s="207"/>
      <c r="FD59" s="207"/>
      <c r="FE59" s="207"/>
      <c r="FF59" s="207"/>
      <c r="FG59" s="207"/>
      <c r="FH59" s="207"/>
      <c r="FI59" s="207"/>
      <c r="FJ59" s="207"/>
      <c r="FK59" s="207"/>
      <c r="FL59" s="207"/>
      <c r="FM59" s="207"/>
      <c r="FN59" s="207"/>
      <c r="FO59" s="207"/>
      <c r="FP59" s="207"/>
      <c r="FQ59" s="207"/>
      <c r="FR59" s="207"/>
      <c r="FS59" s="207"/>
      <c r="FT59" s="207"/>
      <c r="FU59" s="207"/>
      <c r="FV59" s="207"/>
      <c r="FW59" s="207"/>
      <c r="FX59" s="207"/>
      <c r="FY59" s="207"/>
      <c r="FZ59" s="207"/>
      <c r="GA59" s="207"/>
      <c r="GB59" s="207"/>
      <c r="GC59" s="207"/>
      <c r="GD59" s="207"/>
      <c r="GE59" s="207"/>
      <c r="GF59" s="207"/>
      <c r="GG59" s="207"/>
      <c r="GH59" s="207"/>
      <c r="GI59" s="207"/>
      <c r="GJ59" s="207"/>
      <c r="GK59" s="207"/>
      <c r="GL59" s="207"/>
      <c r="GM59" s="207"/>
      <c r="GN59" s="207"/>
      <c r="GO59" s="207"/>
      <c r="GP59" s="207"/>
      <c r="GQ59" s="207"/>
      <c r="GR59" s="207"/>
      <c r="GS59" s="207"/>
      <c r="GT59" s="207"/>
      <c r="GU59" s="207"/>
      <c r="GV59" s="207"/>
      <c r="GW59" s="207"/>
      <c r="GX59" s="207"/>
      <c r="GY59" s="207"/>
      <c r="GZ59" s="207"/>
      <c r="HA59" s="207"/>
      <c r="HB59" s="207"/>
      <c r="HC59" s="207"/>
      <c r="HD59" s="207"/>
      <c r="HE59" s="207"/>
      <c r="HF59" s="207"/>
      <c r="HG59" s="207"/>
      <c r="HH59" s="207"/>
      <c r="HI59" s="207"/>
      <c r="HJ59" s="207"/>
      <c r="HK59" s="207"/>
      <c r="HL59" s="207"/>
      <c r="HM59" s="207"/>
      <c r="HN59" s="207"/>
      <c r="HO59" s="207"/>
      <c r="HP59" s="207"/>
      <c r="HQ59" s="207"/>
      <c r="HR59" s="207"/>
      <c r="HS59" s="207"/>
      <c r="HT59" s="207"/>
      <c r="HU59" s="207"/>
      <c r="HV59" s="207"/>
      <c r="HW59" s="207"/>
      <c r="HX59" s="207"/>
      <c r="HY59" s="207"/>
      <c r="HZ59" s="207"/>
      <c r="IA59" s="207"/>
      <c r="IB59" s="207"/>
      <c r="IC59" s="207"/>
      <c r="ID59" s="207"/>
      <c r="IE59" s="207"/>
      <c r="IF59" s="207"/>
      <c r="IG59" s="207"/>
      <c r="IH59" s="207"/>
      <c r="II59" s="207"/>
      <c r="IJ59" s="207"/>
      <c r="IK59" s="207"/>
      <c r="IL59" s="207"/>
      <c r="IM59" s="207"/>
      <c r="IN59" s="207"/>
      <c r="IO59" s="207"/>
      <c r="IP59" s="207"/>
      <c r="IQ59" s="207"/>
      <c r="IR59" s="207"/>
      <c r="IS59" s="207"/>
      <c r="IT59" s="207"/>
      <c r="IU59" s="207"/>
    </row>
    <row r="60" spans="1:255" x14ac:dyDescent="0.2">
      <c r="A60" s="207"/>
      <c r="B60" s="207"/>
      <c r="C60" s="207"/>
      <c r="D60" s="207"/>
      <c r="E60" s="207"/>
      <c r="F60" s="207"/>
      <c r="G60" s="207"/>
      <c r="H60" s="207"/>
      <c r="I60" s="207"/>
      <c r="J60" s="207"/>
      <c r="K60" s="207"/>
      <c r="L60" s="207"/>
      <c r="M60" s="207"/>
      <c r="N60" s="207"/>
      <c r="O60" s="207"/>
      <c r="P60" s="207"/>
      <c r="Q60" s="207"/>
      <c r="R60" s="207"/>
      <c r="S60" s="207"/>
      <c r="T60" s="207"/>
      <c r="U60" s="207"/>
      <c r="V60" s="207"/>
      <c r="W60" s="207"/>
      <c r="X60" s="207"/>
      <c r="Y60" s="207"/>
      <c r="Z60" s="207"/>
      <c r="AA60" s="207"/>
      <c r="AB60" s="207"/>
      <c r="AC60" s="207"/>
      <c r="AD60" s="207"/>
      <c r="AE60" s="207"/>
      <c r="AF60" s="207"/>
      <c r="AG60" s="207"/>
      <c r="AH60" s="207"/>
      <c r="AI60" s="207"/>
      <c r="AJ60" s="207"/>
      <c r="AK60" s="207"/>
      <c r="AL60" s="207"/>
      <c r="AM60" s="207"/>
      <c r="AN60" s="207"/>
      <c r="AO60" s="207"/>
      <c r="AP60" s="207"/>
      <c r="AQ60" s="207"/>
      <c r="AR60" s="207"/>
      <c r="AS60" s="207"/>
      <c r="AT60" s="207"/>
      <c r="AU60" s="207"/>
      <c r="AV60" s="207"/>
      <c r="AW60" s="207"/>
      <c r="AX60" s="207"/>
      <c r="AY60" s="207"/>
      <c r="AZ60" s="207"/>
      <c r="BA60" s="207"/>
      <c r="BB60" s="207"/>
      <c r="BC60" s="207"/>
      <c r="BD60" s="207"/>
      <c r="BE60" s="207"/>
      <c r="BF60" s="207"/>
      <c r="BG60" s="207"/>
      <c r="BH60" s="207"/>
      <c r="BI60" s="207"/>
      <c r="BJ60" s="207"/>
      <c r="BK60" s="207"/>
      <c r="BL60" s="207"/>
      <c r="BM60" s="207"/>
      <c r="BN60" s="207"/>
      <c r="BO60" s="207"/>
      <c r="BP60" s="207"/>
      <c r="BQ60" s="207"/>
      <c r="BR60" s="207"/>
      <c r="BS60" s="207"/>
      <c r="BT60" s="207"/>
      <c r="BU60" s="207"/>
      <c r="BV60" s="207"/>
      <c r="BW60" s="207"/>
      <c r="BX60" s="207"/>
      <c r="BY60" s="207"/>
      <c r="BZ60" s="207"/>
      <c r="CA60" s="207"/>
      <c r="CB60" s="207"/>
      <c r="CC60" s="207"/>
      <c r="CD60" s="207"/>
      <c r="CE60" s="207"/>
      <c r="CF60" s="207"/>
      <c r="CG60" s="207"/>
      <c r="CH60" s="207"/>
      <c r="CI60" s="207"/>
      <c r="CJ60" s="207"/>
      <c r="CK60" s="207"/>
      <c r="CL60" s="207"/>
      <c r="CM60" s="207"/>
      <c r="CN60" s="207"/>
      <c r="CO60" s="207"/>
      <c r="CP60" s="207"/>
      <c r="CQ60" s="207"/>
      <c r="CR60" s="207"/>
      <c r="CS60" s="207"/>
      <c r="CT60" s="207"/>
      <c r="CU60" s="207"/>
      <c r="CV60" s="207"/>
      <c r="CW60" s="207"/>
      <c r="CX60" s="207"/>
      <c r="CY60" s="207"/>
      <c r="CZ60" s="207"/>
      <c r="DA60" s="207"/>
      <c r="DB60" s="207"/>
      <c r="DC60" s="207"/>
      <c r="DD60" s="207"/>
      <c r="DE60" s="207"/>
      <c r="DF60" s="207"/>
      <c r="DG60" s="207"/>
      <c r="DH60" s="207"/>
      <c r="DI60" s="207"/>
      <c r="DJ60" s="207"/>
      <c r="DK60" s="207"/>
      <c r="DL60" s="207"/>
      <c r="DM60" s="207"/>
      <c r="DN60" s="207"/>
      <c r="DO60" s="207"/>
      <c r="DP60" s="207"/>
      <c r="DQ60" s="207"/>
      <c r="DR60" s="207"/>
      <c r="DS60" s="207"/>
      <c r="DT60" s="207"/>
      <c r="DU60" s="207"/>
      <c r="DV60" s="207"/>
      <c r="DW60" s="207"/>
      <c r="DX60" s="207"/>
      <c r="DY60" s="207"/>
      <c r="DZ60" s="207"/>
      <c r="EA60" s="207"/>
      <c r="EB60" s="207"/>
      <c r="EC60" s="207"/>
      <c r="ED60" s="207"/>
      <c r="EE60" s="207"/>
      <c r="EF60" s="207"/>
      <c r="EG60" s="207"/>
      <c r="EH60" s="207"/>
      <c r="EI60" s="207"/>
      <c r="EJ60" s="207"/>
      <c r="EK60" s="207"/>
      <c r="EL60" s="207"/>
      <c r="EM60" s="207"/>
      <c r="EN60" s="207"/>
      <c r="EO60" s="207"/>
      <c r="EP60" s="207"/>
      <c r="EQ60" s="207"/>
      <c r="ER60" s="207"/>
      <c r="ES60" s="207"/>
      <c r="ET60" s="207"/>
      <c r="EU60" s="207"/>
      <c r="EV60" s="207"/>
      <c r="EW60" s="207"/>
      <c r="EX60" s="207"/>
      <c r="EY60" s="207"/>
      <c r="EZ60" s="207"/>
      <c r="FA60" s="207"/>
      <c r="FB60" s="207"/>
      <c r="FC60" s="207"/>
      <c r="FD60" s="207"/>
      <c r="FE60" s="207"/>
      <c r="FF60" s="207"/>
      <c r="FG60" s="207"/>
      <c r="FH60" s="207"/>
      <c r="FI60" s="207"/>
      <c r="FJ60" s="207"/>
      <c r="FK60" s="207"/>
      <c r="FL60" s="207"/>
      <c r="FM60" s="207"/>
      <c r="FN60" s="207"/>
      <c r="FO60" s="207"/>
      <c r="FP60" s="207"/>
      <c r="FQ60" s="207"/>
      <c r="FR60" s="207"/>
      <c r="FS60" s="207"/>
      <c r="FT60" s="207"/>
      <c r="FU60" s="207"/>
      <c r="FV60" s="207"/>
      <c r="FW60" s="207"/>
      <c r="FX60" s="207"/>
      <c r="FY60" s="207"/>
      <c r="FZ60" s="207"/>
      <c r="GA60" s="207"/>
      <c r="GB60" s="207"/>
      <c r="GC60" s="207"/>
      <c r="GD60" s="207"/>
      <c r="GE60" s="207"/>
      <c r="GF60" s="207"/>
      <c r="GG60" s="207"/>
      <c r="GH60" s="207"/>
      <c r="GI60" s="207"/>
      <c r="GJ60" s="207"/>
      <c r="GK60" s="207"/>
      <c r="GL60" s="207"/>
      <c r="GM60" s="207"/>
      <c r="GN60" s="207"/>
      <c r="GO60" s="207"/>
      <c r="GP60" s="207"/>
      <c r="GQ60" s="207"/>
      <c r="GR60" s="207"/>
      <c r="GS60" s="207"/>
      <c r="GT60" s="207"/>
      <c r="GU60" s="207"/>
      <c r="GV60" s="207"/>
      <c r="GW60" s="207"/>
      <c r="GX60" s="207"/>
      <c r="GY60" s="207"/>
      <c r="GZ60" s="207"/>
      <c r="HA60" s="207"/>
      <c r="HB60" s="207"/>
      <c r="HC60" s="207"/>
      <c r="HD60" s="207"/>
      <c r="HE60" s="207"/>
      <c r="HF60" s="207"/>
      <c r="HG60" s="207"/>
      <c r="HH60" s="207"/>
      <c r="HI60" s="207"/>
      <c r="HJ60" s="207"/>
      <c r="HK60" s="207"/>
      <c r="HL60" s="207"/>
      <c r="HM60" s="207"/>
      <c r="HN60" s="207"/>
      <c r="HO60" s="207"/>
      <c r="HP60" s="207"/>
      <c r="HQ60" s="207"/>
      <c r="HR60" s="207"/>
      <c r="HS60" s="207"/>
      <c r="HT60" s="207"/>
      <c r="HU60" s="207"/>
      <c r="HV60" s="207"/>
      <c r="HW60" s="207"/>
      <c r="HX60" s="207"/>
      <c r="HY60" s="207"/>
      <c r="HZ60" s="207"/>
      <c r="IA60" s="207"/>
      <c r="IB60" s="207"/>
      <c r="IC60" s="207"/>
      <c r="ID60" s="207"/>
      <c r="IE60" s="207"/>
      <c r="IF60" s="207"/>
      <c r="IG60" s="207"/>
      <c r="IH60" s="207"/>
      <c r="II60" s="207"/>
      <c r="IJ60" s="207"/>
      <c r="IK60" s="207"/>
      <c r="IL60" s="207"/>
      <c r="IM60" s="207"/>
      <c r="IN60" s="207"/>
      <c r="IO60" s="207"/>
      <c r="IP60" s="207"/>
      <c r="IQ60" s="207"/>
      <c r="IR60" s="207"/>
      <c r="IS60" s="207"/>
      <c r="IT60" s="207"/>
      <c r="IU60" s="207"/>
    </row>
    <row r="61" spans="1:255" x14ac:dyDescent="0.2">
      <c r="A61" s="207"/>
      <c r="B61" s="207"/>
      <c r="C61" s="207"/>
      <c r="D61" s="207"/>
      <c r="E61" s="207"/>
      <c r="F61" s="207"/>
      <c r="G61" s="207"/>
      <c r="H61" s="207"/>
      <c r="I61" s="207"/>
      <c r="J61" s="207"/>
      <c r="K61" s="207"/>
      <c r="L61" s="207"/>
      <c r="M61" s="207"/>
      <c r="N61" s="207"/>
      <c r="O61" s="207"/>
      <c r="P61" s="207"/>
      <c r="Q61" s="207"/>
      <c r="R61" s="207"/>
      <c r="S61" s="207"/>
      <c r="T61" s="207"/>
      <c r="U61" s="207"/>
      <c r="V61" s="207"/>
      <c r="W61" s="207"/>
      <c r="X61" s="207"/>
      <c r="Y61" s="207"/>
      <c r="Z61" s="207"/>
      <c r="AA61" s="207"/>
      <c r="AB61" s="207"/>
      <c r="AC61" s="207"/>
      <c r="AD61" s="207"/>
      <c r="AE61" s="207"/>
      <c r="AF61" s="207"/>
      <c r="AG61" s="207"/>
      <c r="AH61" s="207"/>
      <c r="AI61" s="207"/>
      <c r="AJ61" s="207"/>
      <c r="AK61" s="207"/>
      <c r="AL61" s="207"/>
      <c r="AM61" s="207"/>
      <c r="AN61" s="207"/>
      <c r="AO61" s="207"/>
      <c r="AP61" s="207"/>
      <c r="AQ61" s="207"/>
      <c r="AR61" s="207"/>
      <c r="AS61" s="207"/>
      <c r="AT61" s="207"/>
      <c r="AU61" s="207"/>
      <c r="AV61" s="207"/>
      <c r="AW61" s="207"/>
      <c r="AX61" s="207"/>
      <c r="AY61" s="207"/>
      <c r="AZ61" s="207"/>
      <c r="BA61" s="207"/>
      <c r="BB61" s="207"/>
      <c r="BC61" s="207"/>
      <c r="BD61" s="207"/>
      <c r="BE61" s="207"/>
      <c r="BF61" s="207"/>
      <c r="BG61" s="207"/>
      <c r="BH61" s="207"/>
      <c r="BI61" s="207"/>
      <c r="BJ61" s="207"/>
      <c r="BK61" s="207"/>
      <c r="BL61" s="207"/>
      <c r="BM61" s="207"/>
      <c r="BN61" s="207"/>
      <c r="BO61" s="207"/>
      <c r="BP61" s="207"/>
      <c r="BQ61" s="207"/>
      <c r="BR61" s="207"/>
      <c r="BS61" s="207"/>
      <c r="BT61" s="207"/>
      <c r="BU61" s="207"/>
      <c r="BV61" s="207"/>
      <c r="BW61" s="207"/>
      <c r="BX61" s="207"/>
      <c r="BY61" s="207"/>
      <c r="BZ61" s="207"/>
      <c r="CA61" s="207"/>
      <c r="CB61" s="207"/>
      <c r="CC61" s="207"/>
      <c r="CD61" s="207"/>
      <c r="CE61" s="207"/>
      <c r="CF61" s="207"/>
      <c r="CG61" s="207"/>
      <c r="CH61" s="207"/>
      <c r="CI61" s="207"/>
      <c r="CJ61" s="207"/>
      <c r="CK61" s="207"/>
      <c r="CL61" s="207"/>
      <c r="CM61" s="207"/>
      <c r="CN61" s="207"/>
      <c r="CO61" s="207"/>
      <c r="CP61" s="207"/>
      <c r="CQ61" s="207"/>
      <c r="CR61" s="207"/>
      <c r="CS61" s="207"/>
      <c r="CT61" s="207"/>
      <c r="CU61" s="207"/>
      <c r="CV61" s="207"/>
      <c r="CW61" s="207"/>
      <c r="CX61" s="207"/>
      <c r="CY61" s="207"/>
      <c r="CZ61" s="207"/>
      <c r="DA61" s="207"/>
      <c r="DB61" s="207"/>
      <c r="DC61" s="207"/>
      <c r="DD61" s="207"/>
      <c r="DE61" s="207"/>
      <c r="DF61" s="207"/>
      <c r="DG61" s="207"/>
      <c r="DH61" s="207"/>
      <c r="DI61" s="207"/>
      <c r="DJ61" s="207"/>
      <c r="DK61" s="207"/>
      <c r="DL61" s="207"/>
      <c r="DM61" s="207"/>
      <c r="DN61" s="207"/>
      <c r="DO61" s="207"/>
      <c r="DP61" s="207"/>
      <c r="DQ61" s="207"/>
      <c r="DR61" s="207"/>
      <c r="DS61" s="207"/>
      <c r="DT61" s="207"/>
      <c r="DU61" s="207"/>
      <c r="DV61" s="207"/>
      <c r="DW61" s="207"/>
      <c r="DX61" s="207"/>
      <c r="DY61" s="207"/>
      <c r="DZ61" s="207"/>
      <c r="EA61" s="207"/>
      <c r="EB61" s="207"/>
      <c r="EC61" s="207"/>
      <c r="ED61" s="207"/>
      <c r="EE61" s="207"/>
      <c r="EF61" s="207"/>
      <c r="EG61" s="207"/>
      <c r="EH61" s="207"/>
      <c r="EI61" s="207"/>
      <c r="EJ61" s="207"/>
      <c r="EK61" s="207"/>
      <c r="EL61" s="207"/>
      <c r="EM61" s="207"/>
      <c r="EN61" s="207"/>
      <c r="EO61" s="207"/>
      <c r="EP61" s="207"/>
      <c r="EQ61" s="207"/>
      <c r="ER61" s="207"/>
      <c r="ES61" s="207"/>
      <c r="ET61" s="207"/>
      <c r="EU61" s="207"/>
      <c r="EV61" s="207"/>
      <c r="EW61" s="207"/>
      <c r="EX61" s="207"/>
      <c r="EY61" s="207"/>
      <c r="EZ61" s="207"/>
      <c r="FA61" s="207"/>
      <c r="FB61" s="207"/>
      <c r="FC61" s="207"/>
      <c r="FD61" s="207"/>
      <c r="FE61" s="207"/>
      <c r="FF61" s="207"/>
      <c r="FG61" s="207"/>
      <c r="FH61" s="207"/>
      <c r="FI61" s="207"/>
      <c r="FJ61" s="207"/>
      <c r="FK61" s="207"/>
      <c r="FL61" s="207"/>
      <c r="FM61" s="207"/>
      <c r="FN61" s="207"/>
      <c r="FO61" s="207"/>
      <c r="FP61" s="207"/>
      <c r="FQ61" s="207"/>
      <c r="FR61" s="207"/>
      <c r="FS61" s="207"/>
      <c r="FT61" s="207"/>
      <c r="FU61" s="207"/>
      <c r="FV61" s="207"/>
      <c r="FW61" s="207"/>
      <c r="FX61" s="207"/>
      <c r="FY61" s="207"/>
      <c r="FZ61" s="207"/>
      <c r="GA61" s="207"/>
      <c r="GB61" s="207"/>
      <c r="GC61" s="207"/>
      <c r="GD61" s="207"/>
      <c r="GE61" s="207"/>
      <c r="GF61" s="207"/>
      <c r="GG61" s="207"/>
      <c r="GH61" s="207"/>
      <c r="GI61" s="207"/>
      <c r="GJ61" s="207"/>
      <c r="GK61" s="207"/>
      <c r="GL61" s="207"/>
      <c r="GM61" s="207"/>
      <c r="GN61" s="207"/>
      <c r="GO61" s="207"/>
      <c r="GP61" s="207"/>
      <c r="GQ61" s="207"/>
      <c r="GR61" s="207"/>
      <c r="GS61" s="207"/>
      <c r="GT61" s="207"/>
      <c r="GU61" s="207"/>
      <c r="GV61" s="207"/>
      <c r="GW61" s="207"/>
      <c r="GX61" s="207"/>
      <c r="GY61" s="207"/>
      <c r="GZ61" s="207"/>
      <c r="HA61" s="207"/>
      <c r="HB61" s="207"/>
      <c r="HC61" s="207"/>
      <c r="HD61" s="207"/>
      <c r="HE61" s="207"/>
      <c r="HF61" s="207"/>
      <c r="HG61" s="207"/>
      <c r="HH61" s="207"/>
      <c r="HI61" s="207"/>
      <c r="HJ61" s="207"/>
      <c r="HK61" s="207"/>
      <c r="HL61" s="207"/>
      <c r="HM61" s="207"/>
      <c r="HN61" s="207"/>
      <c r="HO61" s="207"/>
      <c r="HP61" s="207"/>
      <c r="HQ61" s="207"/>
      <c r="HR61" s="207"/>
      <c r="HS61" s="207"/>
      <c r="HT61" s="207"/>
      <c r="HU61" s="207"/>
      <c r="HV61" s="207"/>
      <c r="HW61" s="207"/>
      <c r="HX61" s="207"/>
      <c r="HY61" s="207"/>
      <c r="HZ61" s="207"/>
      <c r="IA61" s="207"/>
      <c r="IB61" s="207"/>
      <c r="IC61" s="207"/>
      <c r="ID61" s="207"/>
      <c r="IE61" s="207"/>
      <c r="IF61" s="207"/>
      <c r="IG61" s="207"/>
      <c r="IH61" s="207"/>
      <c r="II61" s="207"/>
      <c r="IJ61" s="207"/>
      <c r="IK61" s="207"/>
      <c r="IL61" s="207"/>
      <c r="IM61" s="207"/>
      <c r="IN61" s="207"/>
      <c r="IO61" s="207"/>
      <c r="IP61" s="207"/>
      <c r="IQ61" s="207"/>
      <c r="IR61" s="207"/>
      <c r="IS61" s="207"/>
      <c r="IT61" s="207"/>
      <c r="IU61" s="207"/>
    </row>
  </sheetData>
  <phoneticPr fontId="12" type="noConversion"/>
  <dataValidations count="1">
    <dataValidation type="whole" allowBlank="1" showInputMessage="1" showErrorMessage="1" sqref="H8:L34 B43:H43">
      <formula1>-100000000</formula1>
      <formula2>100000000</formula2>
    </dataValidation>
  </dataValidations>
  <pageMargins left="0.75" right="0.75" top="1" bottom="1" header="0.5" footer="0.5"/>
  <pageSetup paperSize="9" scale="70" orientation="portrait"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C00000"/>
    <pageSetUpPr fitToPage="1"/>
  </sheetPr>
  <dimension ref="A1:M12"/>
  <sheetViews>
    <sheetView workbookViewId="0">
      <selection activeCell="T25" sqref="T25"/>
    </sheetView>
  </sheetViews>
  <sheetFormatPr defaultRowHeight="12.75" x14ac:dyDescent="0.2"/>
  <cols>
    <col min="1" max="1" width="9.140625" style="359"/>
    <col min="7" max="7" width="4.85546875" customWidth="1"/>
    <col min="8" max="8" width="5.42578125" customWidth="1"/>
    <col min="13" max="13" width="4.5703125" customWidth="1"/>
  </cols>
  <sheetData>
    <row r="1" spans="1:13" ht="14.25" customHeight="1" x14ac:dyDescent="0.2">
      <c r="A1" s="366"/>
      <c r="B1" s="306"/>
      <c r="C1" s="306"/>
      <c r="D1" s="306"/>
      <c r="E1" s="306"/>
      <c r="F1" s="306"/>
      <c r="G1" s="306"/>
      <c r="H1" s="306"/>
      <c r="I1" s="306"/>
      <c r="J1" s="306"/>
      <c r="K1" s="306"/>
      <c r="L1" s="306"/>
      <c r="M1" s="367"/>
    </row>
    <row r="2" spans="1:13" ht="14.25" customHeight="1" x14ac:dyDescent="0.2">
      <c r="A2" s="356"/>
      <c r="B2" s="250" t="s">
        <v>494</v>
      </c>
      <c r="C2" s="219"/>
      <c r="D2" s="219"/>
      <c r="E2" s="219"/>
      <c r="F2" s="219"/>
      <c r="G2" s="219"/>
      <c r="H2" s="219"/>
      <c r="I2" s="219"/>
      <c r="J2" s="219"/>
      <c r="K2" s="219"/>
      <c r="L2" s="219"/>
      <c r="M2" s="307"/>
    </row>
    <row r="3" spans="1:13" ht="14.25" customHeight="1" x14ac:dyDescent="0.2">
      <c r="A3" s="356"/>
      <c r="B3" s="219"/>
      <c r="C3" s="219"/>
      <c r="D3" s="219"/>
      <c r="E3" s="219"/>
      <c r="F3" s="219"/>
      <c r="G3" s="219"/>
      <c r="H3" s="219"/>
      <c r="I3" s="219"/>
      <c r="J3" s="219"/>
      <c r="K3" s="219"/>
      <c r="L3" s="219"/>
      <c r="M3" s="307"/>
    </row>
    <row r="4" spans="1:13" ht="14.25" customHeight="1" x14ac:dyDescent="0.2">
      <c r="A4" s="364" t="s">
        <v>235</v>
      </c>
      <c r="B4" s="365" t="s">
        <v>431</v>
      </c>
      <c r="C4" s="219"/>
      <c r="D4" s="219"/>
      <c r="E4" s="219"/>
      <c r="F4" s="103"/>
      <c r="G4" s="219"/>
      <c r="H4" s="219"/>
      <c r="I4" s="219"/>
      <c r="J4" s="234" t="s">
        <v>432</v>
      </c>
      <c r="K4" s="234"/>
      <c r="L4" s="234" t="s">
        <v>433</v>
      </c>
      <c r="M4" s="307"/>
    </row>
    <row r="5" spans="1:13" ht="14.25" customHeight="1" x14ac:dyDescent="0.2">
      <c r="A5" s="356"/>
      <c r="B5" s="219"/>
      <c r="C5" s="219"/>
      <c r="D5" s="219"/>
      <c r="E5" s="219"/>
      <c r="F5" s="219"/>
      <c r="G5" s="219"/>
      <c r="H5" s="219"/>
      <c r="I5" s="219"/>
      <c r="J5" s="219"/>
      <c r="K5" s="219"/>
      <c r="L5" s="219"/>
      <c r="M5" s="307"/>
    </row>
    <row r="6" spans="1:13" ht="14.25" customHeight="1" x14ac:dyDescent="0.2">
      <c r="A6" s="357" t="s">
        <v>146</v>
      </c>
      <c r="B6" s="219" t="s">
        <v>434</v>
      </c>
      <c r="C6" s="219"/>
      <c r="D6" s="219"/>
      <c r="E6" s="219"/>
      <c r="F6" s="219"/>
      <c r="G6" s="219"/>
      <c r="H6" s="219"/>
      <c r="I6" s="219"/>
      <c r="J6" s="219"/>
      <c r="K6" s="219"/>
      <c r="L6" s="299"/>
      <c r="M6" s="307"/>
    </row>
    <row r="7" spans="1:13" ht="14.25" customHeight="1" x14ac:dyDescent="0.2">
      <c r="A7" s="356"/>
      <c r="B7" s="219"/>
      <c r="C7" s="219"/>
      <c r="D7" s="219"/>
      <c r="E7" s="219"/>
      <c r="F7" s="219"/>
      <c r="G7" s="219"/>
      <c r="H7" s="219"/>
      <c r="I7" s="219"/>
      <c r="J7" s="219" t="s">
        <v>435</v>
      </c>
      <c r="K7" s="219"/>
      <c r="L7" s="219" t="s">
        <v>436</v>
      </c>
      <c r="M7" s="307"/>
    </row>
    <row r="8" spans="1:13" ht="14.25" customHeight="1" x14ac:dyDescent="0.2">
      <c r="A8" s="357" t="s">
        <v>150</v>
      </c>
      <c r="B8" s="219" t="s">
        <v>437</v>
      </c>
      <c r="C8" s="219"/>
      <c r="D8" s="219"/>
      <c r="E8" s="219"/>
      <c r="F8" s="219"/>
      <c r="G8" s="219"/>
      <c r="H8" s="219"/>
      <c r="I8" s="219"/>
      <c r="J8" s="299"/>
      <c r="K8" s="219"/>
      <c r="L8" s="308"/>
      <c r="M8" s="307"/>
    </row>
    <row r="9" spans="1:13" ht="14.25" customHeight="1" x14ac:dyDescent="0.2">
      <c r="A9" s="356"/>
      <c r="B9" s="219"/>
      <c r="C9" s="219"/>
      <c r="D9" s="219"/>
      <c r="E9" s="219"/>
      <c r="F9" s="219"/>
      <c r="G9" s="219"/>
      <c r="H9" s="219"/>
      <c r="I9" s="219"/>
      <c r="J9" s="219"/>
      <c r="K9" s="219"/>
      <c r="L9" s="869"/>
      <c r="M9" s="307"/>
    </row>
    <row r="10" spans="1:13" ht="14.25" customHeight="1" x14ac:dyDescent="0.2">
      <c r="A10" s="357" t="s">
        <v>208</v>
      </c>
      <c r="B10" s="219" t="s">
        <v>438</v>
      </c>
      <c r="C10" s="219"/>
      <c r="D10" s="219"/>
      <c r="E10" s="219"/>
      <c r="F10" s="219"/>
      <c r="G10" s="219"/>
      <c r="H10" s="219"/>
      <c r="I10" s="219"/>
      <c r="J10" s="219"/>
      <c r="K10" s="219"/>
      <c r="L10" s="309">
        <f>SUM(L6+L8)</f>
        <v>0</v>
      </c>
      <c r="M10" s="307"/>
    </row>
    <row r="11" spans="1:13" ht="14.25" customHeight="1" x14ac:dyDescent="0.2">
      <c r="A11" s="356"/>
      <c r="B11" s="219"/>
      <c r="C11" s="219"/>
      <c r="D11" s="219"/>
      <c r="E11" s="219"/>
      <c r="F11" s="219"/>
      <c r="G11" s="219"/>
      <c r="H11" s="219"/>
      <c r="I11" s="219"/>
      <c r="J11" s="219"/>
      <c r="K11" s="219"/>
      <c r="L11" s="219"/>
      <c r="M11" s="307"/>
    </row>
    <row r="12" spans="1:13" ht="14.25" customHeight="1" x14ac:dyDescent="0.2">
      <c r="A12" s="358"/>
      <c r="B12" s="310"/>
      <c r="C12" s="310"/>
      <c r="D12" s="310"/>
      <c r="E12" s="310"/>
      <c r="F12" s="310"/>
      <c r="G12" s="310"/>
      <c r="H12" s="310"/>
      <c r="I12" s="310"/>
      <c r="J12" s="310"/>
      <c r="K12" s="310"/>
      <c r="L12" s="310"/>
      <c r="M12" s="311"/>
    </row>
  </sheetData>
  <phoneticPr fontId="12" type="noConversion"/>
  <dataValidations count="2">
    <dataValidation type="whole" allowBlank="1" showInputMessage="1" showErrorMessage="1" sqref="L6 J8">
      <formula1>0</formula1>
      <formula2>20000</formula2>
    </dataValidation>
    <dataValidation type="decimal" operator="greaterThan" allowBlank="1" showInputMessage="1" showErrorMessage="1" sqref="L8:L10">
      <formula1>-0.01</formula1>
    </dataValidation>
  </dataValidations>
  <pageMargins left="0.75" right="0.75" top="1" bottom="1" header="0.5" footer="0.5"/>
  <pageSetup paperSize="9" scale="83"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C00000"/>
  </sheetPr>
  <dimension ref="A1:H35"/>
  <sheetViews>
    <sheetView workbookViewId="0">
      <selection activeCell="J25" sqref="J25"/>
    </sheetView>
  </sheetViews>
  <sheetFormatPr defaultRowHeight="12.75" x14ac:dyDescent="0.2"/>
  <cols>
    <col min="1" max="1" width="10.85546875" style="291" customWidth="1"/>
    <col min="2" max="2" width="9.140625" style="291"/>
    <col min="3" max="3" width="5.140625" style="291" customWidth="1"/>
    <col min="4" max="4" width="15.85546875" style="291" customWidth="1"/>
    <col min="5" max="5" width="43.42578125" style="291" customWidth="1"/>
    <col min="6" max="16384" width="9.140625" style="291"/>
  </cols>
  <sheetData>
    <row r="1" spans="1:5" x14ac:dyDescent="0.2">
      <c r="A1" s="368"/>
      <c r="B1" s="312"/>
      <c r="C1" s="312"/>
      <c r="D1" s="313"/>
      <c r="E1" s="369"/>
    </row>
    <row r="2" spans="1:5" x14ac:dyDescent="0.2">
      <c r="A2" s="314"/>
      <c r="B2" s="250" t="s">
        <v>494</v>
      </c>
      <c r="C2" s="250"/>
      <c r="D2" s="246"/>
      <c r="E2" s="315"/>
    </row>
    <row r="3" spans="1:5" x14ac:dyDescent="0.2">
      <c r="A3" s="314"/>
      <c r="B3" s="250"/>
      <c r="C3" s="250"/>
      <c r="D3" s="246"/>
      <c r="E3" s="315"/>
    </row>
    <row r="4" spans="1:5" x14ac:dyDescent="0.2">
      <c r="A4" s="316" t="s">
        <v>236</v>
      </c>
      <c r="B4" s="250" t="s">
        <v>439</v>
      </c>
      <c r="C4" s="250"/>
      <c r="D4" s="246"/>
      <c r="E4" s="315"/>
    </row>
    <row r="5" spans="1:5" x14ac:dyDescent="0.2">
      <c r="A5" s="314"/>
      <c r="B5" s="250"/>
      <c r="C5" s="250"/>
      <c r="D5" s="246"/>
      <c r="E5" s="315"/>
    </row>
    <row r="6" spans="1:5" x14ac:dyDescent="0.2">
      <c r="A6" s="314"/>
      <c r="B6" s="246"/>
      <c r="C6" s="250"/>
      <c r="D6" s="246"/>
      <c r="E6" s="315"/>
    </row>
    <row r="7" spans="1:5" x14ac:dyDescent="0.2">
      <c r="A7" s="314"/>
      <c r="B7" s="250"/>
      <c r="C7" s="250"/>
      <c r="D7" s="246"/>
      <c r="E7" s="315"/>
    </row>
    <row r="8" spans="1:5" x14ac:dyDescent="0.2">
      <c r="A8" s="314"/>
      <c r="B8" s="250"/>
      <c r="C8" s="250"/>
      <c r="D8" s="246"/>
      <c r="E8" s="315"/>
    </row>
    <row r="9" spans="1:5" x14ac:dyDescent="0.2">
      <c r="A9" s="314"/>
      <c r="B9" s="246"/>
      <c r="C9" s="246"/>
      <c r="D9" s="103" t="s">
        <v>928</v>
      </c>
      <c r="E9" s="315"/>
    </row>
    <row r="10" spans="1:5" x14ac:dyDescent="0.2">
      <c r="A10" s="314"/>
      <c r="B10" s="246"/>
      <c r="C10" s="246"/>
      <c r="D10" s="246"/>
      <c r="E10" s="315"/>
    </row>
    <row r="11" spans="1:5" x14ac:dyDescent="0.2">
      <c r="A11" s="314"/>
      <c r="B11" s="321" t="s">
        <v>929</v>
      </c>
      <c r="C11" s="246"/>
      <c r="D11" s="319"/>
      <c r="E11" s="315"/>
    </row>
    <row r="12" spans="1:5" x14ac:dyDescent="0.2">
      <c r="A12" s="314"/>
      <c r="B12" s="246"/>
      <c r="C12" s="246"/>
      <c r="D12" s="246"/>
      <c r="E12" s="315"/>
    </row>
    <row r="13" spans="1:5" ht="16.5" customHeight="1" x14ac:dyDescent="0.2">
      <c r="A13" s="316"/>
      <c r="B13" s="317" t="s">
        <v>25</v>
      </c>
      <c r="C13" s="318"/>
      <c r="D13" s="319"/>
      <c r="E13" s="315"/>
    </row>
    <row r="14" spans="1:5" ht="16.5" customHeight="1" x14ac:dyDescent="0.2">
      <c r="A14" s="263"/>
      <c r="B14" s="317"/>
      <c r="C14" s="318"/>
      <c r="D14" s="320"/>
      <c r="E14" s="315"/>
    </row>
    <row r="15" spans="1:5" ht="16.5" customHeight="1" x14ac:dyDescent="0.2">
      <c r="A15" s="316"/>
      <c r="B15" s="317" t="s">
        <v>440</v>
      </c>
      <c r="C15" s="318"/>
      <c r="D15" s="319"/>
      <c r="E15" s="315"/>
    </row>
    <row r="16" spans="1:5" ht="16.5" customHeight="1" x14ac:dyDescent="0.2">
      <c r="A16" s="263"/>
      <c r="B16" s="317"/>
      <c r="C16" s="318"/>
      <c r="D16" s="320"/>
      <c r="E16" s="315"/>
    </row>
    <row r="17" spans="1:8" ht="16.5" customHeight="1" x14ac:dyDescent="0.2">
      <c r="A17" s="316"/>
      <c r="B17" s="321" t="s">
        <v>441</v>
      </c>
      <c r="C17" s="318"/>
      <c r="D17" s="319"/>
      <c r="E17" s="315"/>
    </row>
    <row r="18" spans="1:8" ht="16.5" customHeight="1" x14ac:dyDescent="0.2">
      <c r="A18" s="263"/>
      <c r="B18" s="317"/>
      <c r="C18" s="318"/>
      <c r="D18" s="320"/>
      <c r="E18" s="315"/>
    </row>
    <row r="19" spans="1:8" ht="16.5" customHeight="1" x14ac:dyDescent="0.2">
      <c r="A19" s="316"/>
      <c r="B19" s="317" t="s">
        <v>442</v>
      </c>
      <c r="C19" s="246"/>
      <c r="D19" s="319"/>
      <c r="E19" s="315"/>
      <c r="H19" s="322"/>
    </row>
    <row r="20" spans="1:8" ht="16.5" customHeight="1" x14ac:dyDescent="0.2">
      <c r="A20" s="263"/>
      <c r="B20" s="317"/>
      <c r="C20" s="246"/>
      <c r="D20" s="320"/>
      <c r="E20" s="315"/>
    </row>
    <row r="21" spans="1:8" ht="16.5" customHeight="1" x14ac:dyDescent="0.2">
      <c r="A21" s="316"/>
      <c r="B21" s="321" t="s">
        <v>443</v>
      </c>
      <c r="C21" s="246"/>
      <c r="D21" s="319"/>
      <c r="E21" s="315"/>
    </row>
    <row r="22" spans="1:8" ht="16.5" customHeight="1" x14ac:dyDescent="0.2">
      <c r="A22" s="263"/>
      <c r="B22" s="317"/>
      <c r="C22" s="246"/>
      <c r="D22" s="320"/>
      <c r="E22" s="315"/>
    </row>
    <row r="23" spans="1:8" ht="16.5" customHeight="1" x14ac:dyDescent="0.2">
      <c r="A23" s="316"/>
      <c r="B23" s="317" t="s">
        <v>444</v>
      </c>
      <c r="C23" s="246"/>
      <c r="D23" s="319"/>
      <c r="E23" s="315"/>
    </row>
    <row r="24" spans="1:8" ht="16.5" customHeight="1" x14ac:dyDescent="0.2">
      <c r="A24" s="316"/>
      <c r="B24" s="317"/>
      <c r="C24" s="246"/>
      <c r="D24" s="320"/>
      <c r="E24" s="315"/>
    </row>
    <row r="25" spans="1:8" ht="16.5" customHeight="1" x14ac:dyDescent="0.2">
      <c r="A25" s="316"/>
      <c r="B25" s="317" t="s">
        <v>445</v>
      </c>
      <c r="C25" s="246"/>
      <c r="D25" s="319"/>
      <c r="E25" s="315"/>
    </row>
    <row r="26" spans="1:8" ht="16.5" customHeight="1" x14ac:dyDescent="0.2">
      <c r="A26" s="263"/>
      <c r="B26" s="317"/>
      <c r="C26" s="246"/>
      <c r="D26" s="320"/>
      <c r="E26" s="315"/>
    </row>
    <row r="27" spans="1:8" ht="16.5" customHeight="1" x14ac:dyDescent="0.2">
      <c r="A27" s="316"/>
      <c r="B27" s="317" t="s">
        <v>446</v>
      </c>
      <c r="C27" s="246"/>
      <c r="D27" s="319"/>
      <c r="E27" s="315"/>
    </row>
    <row r="28" spans="1:8" ht="16.5" customHeight="1" x14ac:dyDescent="0.2">
      <c r="A28" s="263"/>
      <c r="B28" s="317"/>
      <c r="C28" s="246"/>
      <c r="D28" s="320"/>
      <c r="E28" s="315"/>
    </row>
    <row r="29" spans="1:8" ht="16.5" customHeight="1" x14ac:dyDescent="0.2">
      <c r="A29" s="316"/>
      <c r="B29" s="317" t="s">
        <v>447</v>
      </c>
      <c r="C29" s="246"/>
      <c r="D29" s="319"/>
      <c r="E29" s="315"/>
    </row>
    <row r="30" spans="1:8" ht="16.5" customHeight="1" x14ac:dyDescent="0.2">
      <c r="A30" s="323"/>
      <c r="B30" s="250"/>
      <c r="C30" s="246"/>
      <c r="D30" s="246"/>
      <c r="E30" s="315"/>
    </row>
    <row r="31" spans="1:8" ht="16.5" customHeight="1" x14ac:dyDescent="0.2">
      <c r="A31" s="263"/>
      <c r="B31" s="321" t="s">
        <v>111</v>
      </c>
      <c r="C31" s="246"/>
      <c r="D31" s="324">
        <f>SUM(D11:D29)</f>
        <v>0</v>
      </c>
      <c r="E31" s="315"/>
    </row>
    <row r="32" spans="1:8" ht="16.5" customHeight="1" x14ac:dyDescent="0.2">
      <c r="A32" s="323"/>
      <c r="B32" s="246"/>
      <c r="C32" s="246"/>
      <c r="D32" s="246"/>
      <c r="E32" s="315"/>
    </row>
    <row r="33" spans="1:5" ht="16.5" customHeight="1" x14ac:dyDescent="0.2">
      <c r="A33" s="323" t="str">
        <f>IF(D13=Liabilities!C30,"","ERROR: Sterling does not equal sterling figure in Liabilities line F.7")</f>
        <v/>
      </c>
      <c r="B33" s="318"/>
      <c r="C33" s="246"/>
      <c r="D33" s="246"/>
      <c r="E33" s="315"/>
    </row>
    <row r="34" spans="1:5" ht="16.5" customHeight="1" x14ac:dyDescent="0.2">
      <c r="A34" s="323" t="str">
        <f>IF((D15+D17+D19+D21+D23+D25+D27+D29)=Liabilities!D30,"","ERROR: Non-sterling currencies do not equal the currency figure in Liabilities line F.7")</f>
        <v/>
      </c>
      <c r="B34" s="318"/>
      <c r="C34" s="246"/>
      <c r="D34" s="246"/>
      <c r="E34" s="315"/>
    </row>
    <row r="35" spans="1:5" ht="16.5" customHeight="1" x14ac:dyDescent="0.2">
      <c r="A35" s="325"/>
      <c r="B35" s="326"/>
      <c r="C35" s="327"/>
      <c r="D35" s="327"/>
      <c r="E35" s="328"/>
    </row>
  </sheetData>
  <phoneticPr fontId="12" type="noConversion"/>
  <dataValidations count="1">
    <dataValidation type="whole" allowBlank="1" showInputMessage="1" showErrorMessage="1" sqref="D13:D29 D11">
      <formula1>-100000000</formula1>
      <formula2>100000000</formula2>
    </dataValidation>
  </dataValidations>
  <pageMargins left="0.75" right="0.75" top="1" bottom="1" header="0.5" footer="0.5"/>
  <pageSetup paperSize="9"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C00000"/>
    <pageSetUpPr fitToPage="1"/>
  </sheetPr>
  <dimension ref="A1:IV49"/>
  <sheetViews>
    <sheetView tabSelected="1" workbookViewId="0">
      <selection activeCell="C41" sqref="C41"/>
    </sheetView>
  </sheetViews>
  <sheetFormatPr defaultRowHeight="12" x14ac:dyDescent="0.2"/>
  <cols>
    <col min="1" max="1" width="6.140625" style="166" customWidth="1"/>
    <col min="2" max="2" width="32.85546875" style="177" customWidth="1"/>
    <col min="3" max="3" width="6.42578125" style="177" customWidth="1"/>
    <col min="4" max="4" width="2.7109375" style="177" customWidth="1"/>
    <col min="5" max="5" width="9.28515625" style="177" customWidth="1"/>
    <col min="6" max="6" width="1.140625" style="177" customWidth="1"/>
    <col min="7" max="7" width="10.140625" style="177" customWidth="1"/>
    <col min="8" max="8" width="1.140625" style="177" customWidth="1"/>
    <col min="9" max="9" width="8.7109375" style="177" customWidth="1"/>
    <col min="10" max="10" width="1.140625" style="177" customWidth="1"/>
    <col min="11" max="11" width="8.7109375" style="177" customWidth="1"/>
    <col min="12" max="12" width="1.140625" style="177" customWidth="1"/>
    <col min="13" max="13" width="8.7109375" style="177" customWidth="1"/>
    <col min="14" max="14" width="1.140625" style="177" customWidth="1"/>
    <col min="15" max="15" width="8.7109375" style="177" customWidth="1"/>
    <col min="16" max="16" width="1.140625" style="177" customWidth="1"/>
    <col min="17" max="17" width="8.7109375" style="177" customWidth="1"/>
    <col min="18" max="18" width="1.5703125" style="177" customWidth="1"/>
    <col min="19" max="19" width="8.7109375" style="177" customWidth="1"/>
    <col min="20" max="20" width="1.140625" style="177" customWidth="1"/>
    <col min="21" max="21" width="8.7109375" style="177" customWidth="1"/>
    <col min="22" max="22" width="1.140625" style="177" customWidth="1"/>
    <col min="23" max="23" width="8.7109375" style="177" customWidth="1"/>
    <col min="24" max="24" width="1.140625" style="177" customWidth="1"/>
    <col min="25" max="25" width="8.7109375" style="177" customWidth="1"/>
    <col min="26" max="26" width="1.140625" style="177" customWidth="1"/>
    <col min="27" max="27" width="8.7109375" style="177" customWidth="1"/>
    <col min="28" max="182" width="7.85546875" style="177" customWidth="1"/>
    <col min="183" max="16384" width="9.140625" style="177"/>
  </cols>
  <sheetData>
    <row r="1" spans="1:256" s="171" customFormat="1" x14ac:dyDescent="0.2">
      <c r="A1" s="166"/>
      <c r="B1" s="163"/>
      <c r="C1" s="164"/>
      <c r="D1" s="165"/>
      <c r="E1" s="166" t="s">
        <v>259</v>
      </c>
      <c r="F1" s="167"/>
      <c r="G1" s="166"/>
      <c r="H1" s="166"/>
      <c r="I1" s="166"/>
      <c r="J1" s="166"/>
      <c r="K1" s="166"/>
      <c r="L1" s="166"/>
      <c r="M1" s="166" t="s">
        <v>260</v>
      </c>
      <c r="N1" s="166"/>
      <c r="O1" s="166" t="s">
        <v>261</v>
      </c>
      <c r="P1" s="168">
        <v>1</v>
      </c>
      <c r="Q1" s="166" t="s">
        <v>262</v>
      </c>
      <c r="R1" s="166"/>
      <c r="S1" s="166" t="s">
        <v>263</v>
      </c>
      <c r="T1" s="166"/>
      <c r="U1" s="166" t="s">
        <v>264</v>
      </c>
      <c r="V1" s="166"/>
      <c r="W1" s="166" t="s">
        <v>265</v>
      </c>
      <c r="X1" s="166"/>
      <c r="Y1" s="166" t="s">
        <v>266</v>
      </c>
      <c r="Z1" s="166"/>
      <c r="AA1" s="166" t="s">
        <v>267</v>
      </c>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c r="BL1" s="169"/>
      <c r="BM1" s="169"/>
      <c r="BN1" s="169"/>
      <c r="BO1" s="169"/>
      <c r="BP1" s="169"/>
      <c r="BQ1" s="169"/>
      <c r="BR1" s="169"/>
      <c r="BS1" s="169"/>
      <c r="BT1" s="169"/>
      <c r="BU1" s="169"/>
      <c r="BV1" s="169"/>
      <c r="BW1" s="169"/>
      <c r="BX1" s="169"/>
      <c r="BY1" s="169"/>
      <c r="BZ1" s="169"/>
      <c r="CA1" s="169"/>
      <c r="CB1" s="169"/>
      <c r="CC1" s="169"/>
      <c r="CD1" s="169"/>
      <c r="CE1" s="169"/>
      <c r="CF1" s="169"/>
      <c r="CG1" s="169"/>
      <c r="CH1" s="169"/>
      <c r="CI1" s="169"/>
      <c r="CJ1" s="169"/>
      <c r="CK1" s="169"/>
      <c r="CL1" s="169"/>
      <c r="CM1" s="169"/>
      <c r="CN1" s="169"/>
      <c r="CO1" s="169"/>
      <c r="CP1" s="169"/>
      <c r="CQ1" s="169"/>
      <c r="CR1" s="169"/>
      <c r="CS1" s="169"/>
      <c r="CT1" s="169"/>
      <c r="CU1" s="169"/>
      <c r="CV1" s="169"/>
      <c r="CW1" s="169"/>
      <c r="CX1" s="169"/>
      <c r="CY1" s="169"/>
      <c r="CZ1" s="169"/>
      <c r="DA1" s="169"/>
      <c r="DB1" s="169"/>
      <c r="DC1" s="169"/>
      <c r="DD1" s="169"/>
      <c r="DE1" s="169"/>
      <c r="DF1" s="169"/>
      <c r="DG1" s="169"/>
      <c r="DH1" s="169"/>
      <c r="DI1" s="169"/>
      <c r="DJ1" s="169"/>
      <c r="DK1" s="169"/>
      <c r="DL1" s="169"/>
      <c r="DM1" s="169"/>
      <c r="DN1" s="169"/>
      <c r="DO1" s="169"/>
      <c r="DP1" s="169"/>
      <c r="DQ1" s="169"/>
      <c r="DR1" s="169"/>
      <c r="DS1" s="169"/>
      <c r="DT1" s="169"/>
      <c r="DU1" s="169"/>
      <c r="DV1" s="169"/>
      <c r="DW1" s="169"/>
      <c r="DX1" s="169"/>
      <c r="DY1" s="169"/>
      <c r="DZ1" s="169"/>
      <c r="EA1" s="169"/>
      <c r="EB1" s="169"/>
      <c r="EC1" s="169"/>
      <c r="ED1" s="169"/>
      <c r="EE1" s="169"/>
      <c r="EF1" s="169"/>
      <c r="EG1" s="169"/>
      <c r="EH1" s="169"/>
      <c r="EI1" s="169"/>
      <c r="EJ1" s="169"/>
      <c r="EK1" s="169"/>
      <c r="EL1" s="169"/>
      <c r="EM1" s="169"/>
      <c r="EN1" s="169"/>
      <c r="EO1" s="169"/>
      <c r="EP1" s="169"/>
      <c r="EQ1" s="169"/>
      <c r="ER1" s="169"/>
      <c r="ES1" s="169"/>
      <c r="ET1" s="169"/>
      <c r="EU1" s="169"/>
      <c r="EV1" s="169"/>
      <c r="EW1" s="169"/>
      <c r="EX1" s="169"/>
      <c r="EY1" s="169"/>
      <c r="EZ1" s="169"/>
      <c r="FA1" s="169"/>
      <c r="FB1" s="169"/>
      <c r="FC1" s="169"/>
      <c r="FD1" s="169"/>
      <c r="FE1" s="169"/>
      <c r="FF1" s="169"/>
      <c r="FG1" s="169"/>
      <c r="FH1" s="169"/>
      <c r="FI1" s="169"/>
      <c r="FJ1" s="169"/>
      <c r="FK1" s="169"/>
      <c r="FL1" s="169"/>
      <c r="FM1" s="169"/>
      <c r="FN1" s="169"/>
      <c r="FO1" s="169"/>
      <c r="FP1" s="169"/>
      <c r="FQ1" s="169"/>
      <c r="FR1" s="169"/>
      <c r="FS1" s="169"/>
      <c r="FT1" s="169"/>
      <c r="FU1" s="169"/>
      <c r="FV1" s="169"/>
      <c r="FW1" s="169"/>
      <c r="FX1" s="169"/>
      <c r="FY1" s="169"/>
      <c r="FZ1" s="170"/>
      <c r="GA1" s="170"/>
      <c r="GB1" s="170"/>
      <c r="GC1" s="170"/>
      <c r="GD1" s="170"/>
      <c r="GE1" s="170"/>
      <c r="GF1" s="170"/>
      <c r="GG1" s="170"/>
      <c r="GH1" s="170"/>
      <c r="GI1" s="170"/>
      <c r="GJ1" s="170"/>
      <c r="GK1" s="170"/>
      <c r="GL1" s="170"/>
      <c r="GM1" s="170"/>
      <c r="GN1" s="170"/>
      <c r="GO1" s="170"/>
      <c r="GP1" s="170"/>
      <c r="GQ1" s="170"/>
      <c r="GR1" s="170"/>
      <c r="GS1" s="170"/>
      <c r="GT1" s="170"/>
      <c r="GU1" s="170"/>
      <c r="GV1" s="170"/>
      <c r="GW1" s="170"/>
      <c r="GX1" s="170"/>
      <c r="GY1" s="170"/>
      <c r="GZ1" s="170"/>
      <c r="HA1" s="170"/>
      <c r="HB1" s="170"/>
      <c r="HC1" s="170"/>
      <c r="HD1" s="170"/>
      <c r="HE1" s="170"/>
      <c r="HF1" s="170"/>
      <c r="HG1" s="170"/>
      <c r="HH1" s="170"/>
      <c r="HI1" s="170"/>
      <c r="HJ1" s="170"/>
      <c r="HK1" s="170"/>
      <c r="HL1" s="170"/>
      <c r="HM1" s="170"/>
      <c r="HN1" s="170"/>
      <c r="HO1" s="170"/>
      <c r="HP1" s="170"/>
      <c r="HQ1" s="170"/>
      <c r="HR1" s="170"/>
      <c r="HS1" s="170"/>
      <c r="HT1" s="170"/>
      <c r="HU1" s="170"/>
      <c r="HV1" s="170"/>
      <c r="HW1" s="170"/>
      <c r="HX1" s="170"/>
      <c r="HY1" s="170"/>
      <c r="HZ1" s="170"/>
      <c r="IA1" s="170"/>
      <c r="IB1" s="170"/>
      <c r="IC1" s="170"/>
      <c r="ID1" s="170"/>
      <c r="IE1" s="170"/>
      <c r="IF1" s="170"/>
      <c r="IG1" s="170"/>
      <c r="IH1" s="170"/>
      <c r="II1" s="170"/>
      <c r="IJ1" s="170"/>
      <c r="IK1" s="170"/>
      <c r="IL1" s="170"/>
      <c r="IM1" s="170"/>
      <c r="IN1" s="170"/>
      <c r="IO1" s="170"/>
      <c r="IP1" s="170"/>
      <c r="IQ1" s="170"/>
      <c r="IR1" s="170"/>
      <c r="IS1" s="170"/>
      <c r="IT1" s="170"/>
      <c r="IU1" s="170"/>
      <c r="IV1" s="170"/>
    </row>
    <row r="2" spans="1:256" s="171" customFormat="1" x14ac:dyDescent="0.2">
      <c r="A2" s="166"/>
      <c r="B2" s="163" t="s">
        <v>493</v>
      </c>
      <c r="C2" s="164"/>
      <c r="D2" s="165"/>
      <c r="E2" s="166" t="s">
        <v>268</v>
      </c>
      <c r="F2" s="167"/>
      <c r="G2" s="166" t="s">
        <v>23</v>
      </c>
      <c r="H2" s="166"/>
      <c r="I2" s="166" t="s">
        <v>269</v>
      </c>
      <c r="J2" s="166"/>
      <c r="K2" s="166" t="s">
        <v>270</v>
      </c>
      <c r="L2" s="166"/>
      <c r="M2" s="166" t="s">
        <v>271</v>
      </c>
      <c r="N2" s="166"/>
      <c r="O2" s="166" t="s">
        <v>271</v>
      </c>
      <c r="P2" s="168"/>
      <c r="Q2" s="166" t="s">
        <v>271</v>
      </c>
      <c r="R2" s="166"/>
      <c r="S2" s="166" t="s">
        <v>271</v>
      </c>
      <c r="T2" s="166"/>
      <c r="U2" s="166" t="s">
        <v>271</v>
      </c>
      <c r="V2" s="166"/>
      <c r="W2" s="166" t="s">
        <v>271</v>
      </c>
      <c r="X2" s="166"/>
      <c r="Y2" s="166" t="s">
        <v>271</v>
      </c>
      <c r="Z2" s="166"/>
      <c r="AA2" s="166" t="s">
        <v>272</v>
      </c>
      <c r="AB2" s="169"/>
      <c r="AC2" s="169"/>
      <c r="AD2" s="169"/>
      <c r="AE2" s="169"/>
      <c r="AF2" s="169"/>
      <c r="AG2" s="169"/>
      <c r="AH2" s="169"/>
      <c r="AI2" s="169"/>
      <c r="AJ2" s="169"/>
      <c r="AK2" s="169"/>
      <c r="AL2" s="169"/>
      <c r="AM2" s="169"/>
      <c r="AN2" s="169"/>
      <c r="AO2" s="169"/>
      <c r="AP2" s="169"/>
      <c r="AQ2" s="169"/>
      <c r="AR2" s="169"/>
      <c r="AS2" s="169"/>
      <c r="AT2" s="169"/>
      <c r="AU2" s="169"/>
      <c r="AV2" s="169"/>
      <c r="AW2" s="169"/>
      <c r="AX2" s="169"/>
      <c r="AY2" s="169"/>
      <c r="AZ2" s="169"/>
      <c r="BA2" s="169"/>
      <c r="BB2" s="169"/>
      <c r="BC2" s="169"/>
      <c r="BD2" s="169"/>
      <c r="BE2" s="169"/>
      <c r="BF2" s="169"/>
      <c r="BG2" s="169"/>
      <c r="BH2" s="169"/>
      <c r="BI2" s="169"/>
      <c r="BJ2" s="169"/>
      <c r="BK2" s="169"/>
      <c r="BL2" s="169"/>
      <c r="BM2" s="169"/>
      <c r="BN2" s="169"/>
      <c r="BO2" s="169"/>
      <c r="BP2" s="169"/>
      <c r="BQ2" s="169"/>
      <c r="BR2" s="169"/>
      <c r="BS2" s="169"/>
      <c r="BT2" s="169"/>
      <c r="BU2" s="169"/>
      <c r="BV2" s="169"/>
      <c r="BW2" s="169"/>
      <c r="BX2" s="169"/>
      <c r="BY2" s="169"/>
      <c r="BZ2" s="169"/>
      <c r="CA2" s="169"/>
      <c r="CB2" s="169"/>
      <c r="CC2" s="169"/>
      <c r="CD2" s="169"/>
      <c r="CE2" s="169"/>
      <c r="CF2" s="169"/>
      <c r="CG2" s="169"/>
      <c r="CH2" s="169"/>
      <c r="CI2" s="169"/>
      <c r="CJ2" s="169"/>
      <c r="CK2" s="169"/>
      <c r="CL2" s="169"/>
      <c r="CM2" s="169"/>
      <c r="CN2" s="169"/>
      <c r="CO2" s="169"/>
      <c r="CP2" s="169"/>
      <c r="CQ2" s="169"/>
      <c r="CR2" s="169"/>
      <c r="CS2" s="169"/>
      <c r="CT2" s="169"/>
      <c r="CU2" s="169"/>
      <c r="CV2" s="169"/>
      <c r="CW2" s="169"/>
      <c r="CX2" s="169"/>
      <c r="CY2" s="169"/>
      <c r="CZ2" s="169"/>
      <c r="DA2" s="169"/>
      <c r="DB2" s="169"/>
      <c r="DC2" s="169"/>
      <c r="DD2" s="169"/>
      <c r="DE2" s="169"/>
      <c r="DF2" s="169"/>
      <c r="DG2" s="169"/>
      <c r="DH2" s="169"/>
      <c r="DI2" s="169"/>
      <c r="DJ2" s="169"/>
      <c r="DK2" s="169"/>
      <c r="DL2" s="169"/>
      <c r="DM2" s="169"/>
      <c r="DN2" s="169"/>
      <c r="DO2" s="169"/>
      <c r="DP2" s="169"/>
      <c r="DQ2" s="169"/>
      <c r="DR2" s="169"/>
      <c r="DS2" s="169"/>
      <c r="DT2" s="169"/>
      <c r="DU2" s="169"/>
      <c r="DV2" s="169"/>
      <c r="DW2" s="169"/>
      <c r="DX2" s="169"/>
      <c r="DY2" s="169"/>
      <c r="DZ2" s="169"/>
      <c r="EA2" s="169"/>
      <c r="EB2" s="169"/>
      <c r="EC2" s="169"/>
      <c r="ED2" s="169"/>
      <c r="EE2" s="169"/>
      <c r="EF2" s="169"/>
      <c r="EG2" s="169"/>
      <c r="EH2" s="169"/>
      <c r="EI2" s="169"/>
      <c r="EJ2" s="169"/>
      <c r="EK2" s="169"/>
      <c r="EL2" s="169"/>
      <c r="EM2" s="169"/>
      <c r="EN2" s="169"/>
      <c r="EO2" s="169"/>
      <c r="EP2" s="169"/>
      <c r="EQ2" s="169"/>
      <c r="ER2" s="169"/>
      <c r="ES2" s="169"/>
      <c r="ET2" s="169"/>
      <c r="EU2" s="169"/>
      <c r="EV2" s="169"/>
      <c r="EW2" s="169"/>
      <c r="EX2" s="169"/>
      <c r="EY2" s="169"/>
      <c r="EZ2" s="169"/>
      <c r="FA2" s="169"/>
      <c r="FB2" s="169"/>
      <c r="FC2" s="169"/>
      <c r="FD2" s="169"/>
      <c r="FE2" s="169"/>
      <c r="FF2" s="169"/>
      <c r="FG2" s="169"/>
      <c r="FH2" s="169"/>
      <c r="FI2" s="169"/>
      <c r="FJ2" s="169"/>
      <c r="FK2" s="169"/>
      <c r="FL2" s="169"/>
      <c r="FM2" s="169"/>
      <c r="FN2" s="169"/>
      <c r="FO2" s="169"/>
      <c r="FP2" s="169"/>
      <c r="FQ2" s="169"/>
      <c r="FR2" s="169"/>
      <c r="FS2" s="169"/>
      <c r="FT2" s="169"/>
      <c r="FU2" s="169"/>
      <c r="FV2" s="169"/>
      <c r="FW2" s="169"/>
      <c r="FX2" s="169"/>
      <c r="FY2" s="169"/>
      <c r="FZ2" s="170"/>
      <c r="GA2" s="170"/>
      <c r="GB2" s="170"/>
      <c r="GC2" s="170"/>
      <c r="GD2" s="170"/>
      <c r="GE2" s="170"/>
      <c r="GF2" s="170"/>
      <c r="GG2" s="170"/>
      <c r="GH2" s="170"/>
      <c r="GI2" s="170"/>
      <c r="GJ2" s="170"/>
      <c r="GK2" s="170"/>
      <c r="GL2" s="170"/>
      <c r="GM2" s="170"/>
      <c r="GN2" s="170"/>
      <c r="GO2" s="170"/>
      <c r="GP2" s="170"/>
      <c r="GQ2" s="170"/>
      <c r="GR2" s="170"/>
      <c r="GS2" s="170"/>
      <c r="GT2" s="170"/>
      <c r="GU2" s="170"/>
      <c r="GV2" s="170"/>
      <c r="GW2" s="170"/>
      <c r="GX2" s="170"/>
      <c r="GY2" s="170"/>
      <c r="GZ2" s="170"/>
      <c r="HA2" s="170"/>
      <c r="HB2" s="170"/>
      <c r="HC2" s="170"/>
      <c r="HD2" s="170"/>
      <c r="HE2" s="170"/>
      <c r="HF2" s="170"/>
      <c r="HG2" s="170"/>
      <c r="HH2" s="170"/>
      <c r="HI2" s="170"/>
      <c r="HJ2" s="170"/>
      <c r="HK2" s="170"/>
      <c r="HL2" s="170"/>
      <c r="HM2" s="170"/>
      <c r="HN2" s="170"/>
      <c r="HO2" s="170"/>
      <c r="HP2" s="170"/>
      <c r="HQ2" s="170"/>
      <c r="HR2" s="170"/>
      <c r="HS2" s="170"/>
      <c r="HT2" s="170"/>
      <c r="HU2" s="170"/>
      <c r="HV2" s="170"/>
      <c r="HW2" s="170"/>
      <c r="HX2" s="170"/>
      <c r="HY2" s="170"/>
      <c r="HZ2" s="170"/>
      <c r="IA2" s="170"/>
      <c r="IB2" s="170"/>
      <c r="IC2" s="170"/>
      <c r="ID2" s="170"/>
      <c r="IE2" s="170"/>
      <c r="IF2" s="170"/>
      <c r="IG2" s="170"/>
      <c r="IH2" s="170"/>
      <c r="II2" s="170"/>
      <c r="IJ2" s="170"/>
      <c r="IK2" s="170"/>
      <c r="IL2" s="170"/>
      <c r="IM2" s="170"/>
      <c r="IN2" s="170"/>
      <c r="IO2" s="170"/>
      <c r="IP2" s="170"/>
      <c r="IQ2" s="170"/>
      <c r="IR2" s="170"/>
      <c r="IS2" s="170"/>
      <c r="IT2" s="170"/>
      <c r="IU2" s="170"/>
      <c r="IV2" s="170"/>
    </row>
    <row r="3" spans="1:256" s="171" customFormat="1" x14ac:dyDescent="0.2">
      <c r="A3" s="166"/>
      <c r="B3" s="172"/>
      <c r="C3" s="172"/>
      <c r="D3" s="172"/>
      <c r="E3" s="166" t="s">
        <v>273</v>
      </c>
      <c r="F3" s="173"/>
      <c r="G3" s="166"/>
      <c r="H3" s="166"/>
      <c r="I3" s="166"/>
      <c r="J3" s="166"/>
      <c r="K3" s="166" t="s">
        <v>274</v>
      </c>
      <c r="L3" s="166"/>
      <c r="M3" s="166" t="s">
        <v>275</v>
      </c>
      <c r="N3" s="166"/>
      <c r="O3" s="166" t="s">
        <v>276</v>
      </c>
      <c r="P3" s="168"/>
      <c r="Q3" s="166" t="s">
        <v>277</v>
      </c>
      <c r="R3" s="166"/>
      <c r="S3" s="166" t="s">
        <v>278</v>
      </c>
      <c r="T3" s="166"/>
      <c r="U3" s="166" t="s">
        <v>279</v>
      </c>
      <c r="V3" s="166"/>
      <c r="W3" s="166" t="s">
        <v>280</v>
      </c>
      <c r="X3" s="166"/>
      <c r="Y3" s="166" t="s">
        <v>281</v>
      </c>
      <c r="Z3" s="166"/>
      <c r="AA3" s="166" t="s">
        <v>282</v>
      </c>
      <c r="AB3" s="169"/>
      <c r="AC3" s="169"/>
      <c r="AD3" s="169"/>
      <c r="AE3" s="169"/>
      <c r="AF3" s="169"/>
      <c r="AG3" s="169"/>
      <c r="AH3" s="169"/>
      <c r="AI3" s="169"/>
      <c r="AJ3" s="169"/>
      <c r="AK3" s="169"/>
      <c r="AL3" s="169"/>
      <c r="AM3" s="169"/>
      <c r="AN3" s="169"/>
      <c r="AO3" s="169"/>
      <c r="AP3" s="169"/>
      <c r="AQ3" s="169"/>
      <c r="AR3" s="169"/>
      <c r="AS3" s="169"/>
      <c r="AT3" s="169"/>
      <c r="AU3" s="169"/>
      <c r="AV3" s="169"/>
      <c r="AW3" s="169"/>
      <c r="AX3" s="169"/>
      <c r="AY3" s="169"/>
      <c r="AZ3" s="169"/>
      <c r="BA3" s="169"/>
      <c r="BB3" s="169"/>
      <c r="BC3" s="169"/>
      <c r="BD3" s="169"/>
      <c r="BE3" s="169"/>
      <c r="BF3" s="169"/>
      <c r="BG3" s="169"/>
      <c r="BH3" s="169"/>
      <c r="BI3" s="169"/>
      <c r="BJ3" s="169"/>
      <c r="BK3" s="169"/>
      <c r="BL3" s="169"/>
      <c r="BM3" s="169"/>
      <c r="BN3" s="169"/>
      <c r="BO3" s="169"/>
      <c r="BP3" s="169"/>
      <c r="BQ3" s="169"/>
      <c r="BR3" s="169"/>
      <c r="BS3" s="169"/>
      <c r="BT3" s="169"/>
      <c r="BU3" s="169"/>
      <c r="BV3" s="169"/>
      <c r="BW3" s="169"/>
      <c r="BX3" s="169"/>
      <c r="BY3" s="169"/>
      <c r="BZ3" s="169"/>
      <c r="CA3" s="169"/>
      <c r="CB3" s="169"/>
      <c r="CC3" s="169"/>
      <c r="CD3" s="169"/>
      <c r="CE3" s="169"/>
      <c r="CF3" s="169"/>
      <c r="CG3" s="169"/>
      <c r="CH3" s="169"/>
      <c r="CI3" s="169"/>
      <c r="CJ3" s="169"/>
      <c r="CK3" s="169"/>
      <c r="CL3" s="169"/>
      <c r="CM3" s="169"/>
      <c r="CN3" s="169"/>
      <c r="CO3" s="169"/>
      <c r="CP3" s="169"/>
      <c r="CQ3" s="169"/>
      <c r="CR3" s="169"/>
      <c r="CS3" s="169"/>
      <c r="CT3" s="169"/>
      <c r="CU3" s="169"/>
      <c r="CV3" s="169"/>
      <c r="CW3" s="169"/>
      <c r="CX3" s="169"/>
      <c r="CY3" s="169"/>
      <c r="CZ3" s="169"/>
      <c r="DA3" s="169"/>
      <c r="DB3" s="169"/>
      <c r="DC3" s="169"/>
      <c r="DD3" s="169"/>
      <c r="DE3" s="169"/>
      <c r="DF3" s="169"/>
      <c r="DG3" s="169"/>
      <c r="DH3" s="169"/>
      <c r="DI3" s="169"/>
      <c r="DJ3" s="169"/>
      <c r="DK3" s="169"/>
      <c r="DL3" s="169"/>
      <c r="DM3" s="169"/>
      <c r="DN3" s="169"/>
      <c r="DO3" s="169"/>
      <c r="DP3" s="169"/>
      <c r="DQ3" s="169"/>
      <c r="DR3" s="169"/>
      <c r="DS3" s="169"/>
      <c r="DT3" s="169"/>
      <c r="DU3" s="169"/>
      <c r="DV3" s="169"/>
      <c r="DW3" s="169"/>
      <c r="DX3" s="169"/>
      <c r="DY3" s="169"/>
      <c r="DZ3" s="169"/>
      <c r="EA3" s="169"/>
      <c r="EB3" s="169"/>
      <c r="EC3" s="169"/>
      <c r="ED3" s="169"/>
      <c r="EE3" s="169"/>
      <c r="EF3" s="169"/>
      <c r="EG3" s="169"/>
      <c r="EH3" s="169"/>
      <c r="EI3" s="169"/>
      <c r="EJ3" s="169"/>
      <c r="EK3" s="169"/>
      <c r="EL3" s="169"/>
      <c r="EM3" s="169"/>
      <c r="EN3" s="169"/>
      <c r="EO3" s="169"/>
      <c r="EP3" s="169"/>
      <c r="EQ3" s="169"/>
      <c r="ER3" s="169"/>
      <c r="ES3" s="169"/>
      <c r="ET3" s="169"/>
      <c r="EU3" s="169"/>
      <c r="EV3" s="169"/>
      <c r="EW3" s="169"/>
      <c r="EX3" s="169"/>
      <c r="EY3" s="169"/>
      <c r="EZ3" s="169"/>
      <c r="FA3" s="169"/>
      <c r="FB3" s="169"/>
      <c r="FC3" s="169"/>
      <c r="FD3" s="169"/>
      <c r="FE3" s="169"/>
      <c r="FF3" s="169"/>
      <c r="FG3" s="169"/>
      <c r="FH3" s="169"/>
      <c r="FI3" s="169"/>
      <c r="FJ3" s="169"/>
      <c r="FK3" s="169"/>
      <c r="FL3" s="169"/>
      <c r="FM3" s="169"/>
      <c r="FN3" s="169"/>
      <c r="FO3" s="169"/>
      <c r="FP3" s="169"/>
      <c r="FQ3" s="169"/>
      <c r="FR3" s="169"/>
      <c r="FS3" s="169"/>
      <c r="FT3" s="169"/>
      <c r="FU3" s="169"/>
      <c r="FV3" s="169"/>
      <c r="FW3" s="169"/>
      <c r="FX3" s="169"/>
      <c r="FY3" s="169"/>
      <c r="FZ3" s="170"/>
      <c r="GA3" s="170"/>
      <c r="GB3" s="170"/>
      <c r="GC3" s="170"/>
      <c r="GD3" s="170"/>
      <c r="GE3" s="170"/>
      <c r="GF3" s="170"/>
      <c r="GG3" s="170"/>
      <c r="GH3" s="170"/>
      <c r="GI3" s="170"/>
      <c r="GJ3" s="170"/>
      <c r="GK3" s="170"/>
      <c r="GL3" s="170"/>
      <c r="GM3" s="170"/>
      <c r="GN3" s="170"/>
      <c r="GO3" s="170"/>
      <c r="GP3" s="170"/>
      <c r="GQ3" s="170"/>
      <c r="GR3" s="170"/>
      <c r="GS3" s="170"/>
      <c r="GT3" s="170"/>
      <c r="GU3" s="170"/>
      <c r="GV3" s="170"/>
      <c r="GW3" s="170"/>
      <c r="GX3" s="170"/>
      <c r="GY3" s="170"/>
      <c r="GZ3" s="170"/>
      <c r="HA3" s="170"/>
      <c r="HB3" s="170"/>
      <c r="HC3" s="170"/>
      <c r="HD3" s="170"/>
      <c r="HE3" s="170"/>
      <c r="HF3" s="170"/>
      <c r="HG3" s="170"/>
      <c r="HH3" s="170"/>
      <c r="HI3" s="170"/>
      <c r="HJ3" s="170"/>
      <c r="HK3" s="170"/>
      <c r="HL3" s="170"/>
      <c r="HM3" s="170"/>
      <c r="HN3" s="170"/>
      <c r="HO3" s="170"/>
      <c r="HP3" s="170"/>
      <c r="HQ3" s="170"/>
      <c r="HR3" s="170"/>
      <c r="HS3" s="170"/>
      <c r="HT3" s="170"/>
      <c r="HU3" s="170"/>
      <c r="HV3" s="170"/>
      <c r="HW3" s="170"/>
      <c r="HX3" s="170"/>
      <c r="HY3" s="170"/>
      <c r="HZ3" s="170"/>
      <c r="IA3" s="170"/>
      <c r="IB3" s="170"/>
      <c r="IC3" s="170"/>
      <c r="ID3" s="170"/>
      <c r="IE3" s="170"/>
      <c r="IF3" s="170"/>
      <c r="IG3" s="170"/>
      <c r="IH3" s="170"/>
      <c r="II3" s="170"/>
      <c r="IJ3" s="170"/>
      <c r="IK3" s="170"/>
      <c r="IL3" s="170"/>
      <c r="IM3" s="170"/>
      <c r="IN3" s="170"/>
      <c r="IO3" s="170"/>
      <c r="IP3" s="170"/>
      <c r="IQ3" s="170"/>
      <c r="IR3" s="170"/>
      <c r="IS3" s="170"/>
      <c r="IT3" s="170"/>
      <c r="IU3" s="170"/>
      <c r="IV3" s="170"/>
    </row>
    <row r="4" spans="1:256" x14ac:dyDescent="0.2">
      <c r="B4" s="351" t="s">
        <v>283</v>
      </c>
      <c r="C4" s="174"/>
      <c r="D4" s="167"/>
      <c r="E4" s="167"/>
      <c r="F4" s="167"/>
      <c r="G4" s="166"/>
      <c r="H4" s="166"/>
      <c r="I4" s="166"/>
      <c r="J4" s="166"/>
      <c r="K4" s="166"/>
      <c r="L4" s="166"/>
      <c r="M4" s="166"/>
      <c r="N4" s="166"/>
      <c r="O4" s="166"/>
      <c r="P4" s="166"/>
      <c r="Q4" s="166"/>
      <c r="R4" s="166"/>
      <c r="S4" s="166"/>
      <c r="T4" s="166"/>
      <c r="U4" s="166"/>
      <c r="V4" s="166"/>
      <c r="W4" s="166"/>
      <c r="X4" s="166"/>
      <c r="Y4" s="166"/>
      <c r="Z4" s="166"/>
      <c r="AA4" s="166"/>
      <c r="AB4" s="175"/>
      <c r="AC4" s="175"/>
      <c r="AD4" s="175"/>
      <c r="AE4" s="175"/>
      <c r="AF4" s="175"/>
      <c r="AG4" s="175"/>
      <c r="AH4" s="175"/>
      <c r="AI4" s="175"/>
      <c r="AJ4" s="175"/>
      <c r="AK4" s="175"/>
      <c r="AL4" s="175"/>
      <c r="AM4" s="175"/>
      <c r="AN4" s="175"/>
      <c r="AO4" s="175"/>
      <c r="AP4" s="175"/>
      <c r="AQ4" s="175"/>
      <c r="AR4" s="175"/>
      <c r="AS4" s="175"/>
      <c r="AT4" s="175"/>
      <c r="AU4" s="175"/>
      <c r="AV4" s="175"/>
      <c r="AW4" s="175"/>
      <c r="AX4" s="175"/>
      <c r="AY4" s="175"/>
      <c r="AZ4" s="175"/>
      <c r="BA4" s="175"/>
      <c r="BB4" s="175"/>
      <c r="BC4" s="175"/>
      <c r="BD4" s="175"/>
      <c r="BE4" s="175"/>
      <c r="BF4" s="175"/>
      <c r="BG4" s="175"/>
      <c r="BH4" s="175"/>
      <c r="BI4" s="175"/>
      <c r="BJ4" s="175"/>
      <c r="BK4" s="175"/>
      <c r="BL4" s="175"/>
      <c r="BM4" s="175"/>
      <c r="BN4" s="175"/>
      <c r="BO4" s="175"/>
      <c r="BP4" s="175"/>
      <c r="BQ4" s="175"/>
      <c r="BR4" s="175"/>
      <c r="BS4" s="175"/>
      <c r="BT4" s="175"/>
      <c r="BU4" s="175"/>
      <c r="BV4" s="175"/>
      <c r="BW4" s="175"/>
      <c r="BX4" s="175"/>
      <c r="BY4" s="175"/>
      <c r="BZ4" s="175"/>
      <c r="CA4" s="175"/>
      <c r="CB4" s="175"/>
      <c r="CC4" s="175"/>
      <c r="CD4" s="175"/>
      <c r="CE4" s="175"/>
      <c r="CF4" s="175"/>
      <c r="CG4" s="175"/>
      <c r="CH4" s="175"/>
      <c r="CI4" s="175"/>
      <c r="CJ4" s="175"/>
      <c r="CK4" s="175"/>
      <c r="CL4" s="175"/>
      <c r="CM4" s="175"/>
      <c r="CN4" s="175"/>
      <c r="CO4" s="175"/>
      <c r="CP4" s="175"/>
      <c r="CQ4" s="175"/>
      <c r="CR4" s="175"/>
      <c r="CS4" s="175"/>
      <c r="CT4" s="175"/>
      <c r="CU4" s="175"/>
      <c r="CV4" s="175"/>
      <c r="CW4" s="175"/>
      <c r="CX4" s="175"/>
      <c r="CY4" s="175"/>
      <c r="CZ4" s="175"/>
      <c r="DA4" s="175"/>
      <c r="DB4" s="175"/>
      <c r="DC4" s="175"/>
      <c r="DD4" s="175"/>
      <c r="DE4" s="175"/>
      <c r="DF4" s="175"/>
      <c r="DG4" s="175"/>
      <c r="DH4" s="175"/>
      <c r="DI4" s="175"/>
      <c r="DJ4" s="175"/>
      <c r="DK4" s="175"/>
      <c r="DL4" s="175"/>
      <c r="DM4" s="175"/>
      <c r="DN4" s="175"/>
      <c r="DO4" s="175"/>
      <c r="DP4" s="175"/>
      <c r="DQ4" s="175"/>
      <c r="DR4" s="175"/>
      <c r="DS4" s="175"/>
      <c r="DT4" s="175"/>
      <c r="DU4" s="175"/>
      <c r="DV4" s="175"/>
      <c r="DW4" s="175"/>
      <c r="DX4" s="175"/>
      <c r="DY4" s="175"/>
      <c r="DZ4" s="175"/>
      <c r="EA4" s="175"/>
      <c r="EB4" s="175"/>
      <c r="EC4" s="175"/>
      <c r="ED4" s="175"/>
      <c r="EE4" s="175"/>
      <c r="EF4" s="175"/>
      <c r="EG4" s="175"/>
      <c r="EH4" s="175"/>
      <c r="EI4" s="175"/>
      <c r="EJ4" s="175"/>
      <c r="EK4" s="175"/>
      <c r="EL4" s="175"/>
      <c r="EM4" s="175"/>
      <c r="EN4" s="175"/>
      <c r="EO4" s="175"/>
      <c r="EP4" s="175"/>
      <c r="EQ4" s="175"/>
      <c r="ER4" s="175"/>
      <c r="ES4" s="175"/>
      <c r="ET4" s="175"/>
      <c r="EU4" s="175"/>
      <c r="EV4" s="175"/>
      <c r="EW4" s="175"/>
      <c r="EX4" s="175"/>
      <c r="EY4" s="175"/>
      <c r="EZ4" s="175"/>
      <c r="FA4" s="175"/>
      <c r="FB4" s="175"/>
      <c r="FC4" s="175"/>
      <c r="FD4" s="175"/>
      <c r="FE4" s="175"/>
      <c r="FF4" s="175"/>
      <c r="FG4" s="175"/>
      <c r="FH4" s="175"/>
      <c r="FI4" s="175"/>
      <c r="FJ4" s="175"/>
      <c r="FK4" s="175"/>
      <c r="FL4" s="175"/>
      <c r="FM4" s="175"/>
      <c r="FN4" s="175"/>
      <c r="FO4" s="175"/>
      <c r="FP4" s="175"/>
      <c r="FQ4" s="175"/>
      <c r="FR4" s="175"/>
      <c r="FS4" s="175"/>
      <c r="FT4" s="175"/>
      <c r="FU4" s="175"/>
      <c r="FV4" s="175"/>
      <c r="FW4" s="175"/>
      <c r="FX4" s="175"/>
      <c r="FY4" s="175"/>
      <c r="FZ4" s="176"/>
      <c r="GA4" s="176"/>
      <c r="GB4" s="176"/>
      <c r="GC4" s="176"/>
      <c r="GD4" s="176"/>
      <c r="GE4" s="176"/>
      <c r="GF4" s="176"/>
      <c r="GG4" s="176"/>
      <c r="GH4" s="176"/>
      <c r="GI4" s="176"/>
      <c r="GJ4" s="176"/>
      <c r="GK4" s="176"/>
      <c r="GL4" s="176"/>
      <c r="GM4" s="176"/>
      <c r="GN4" s="176"/>
      <c r="GO4" s="176"/>
      <c r="GP4" s="176"/>
      <c r="GQ4" s="176"/>
      <c r="GR4" s="176"/>
      <c r="GS4" s="176"/>
      <c r="GT4" s="176"/>
      <c r="GU4" s="176"/>
      <c r="GV4" s="176"/>
      <c r="GW4" s="176"/>
      <c r="GX4" s="176"/>
      <c r="GY4" s="176"/>
      <c r="GZ4" s="176"/>
      <c r="HA4" s="176"/>
      <c r="HB4" s="176"/>
      <c r="HC4" s="176"/>
      <c r="HD4" s="176"/>
      <c r="HE4" s="176"/>
      <c r="HF4" s="176"/>
      <c r="HG4" s="176"/>
      <c r="HH4" s="176"/>
      <c r="HI4" s="176"/>
      <c r="HJ4" s="176"/>
      <c r="HK4" s="176"/>
      <c r="HL4" s="176"/>
      <c r="HM4" s="176"/>
      <c r="HN4" s="176"/>
      <c r="HO4" s="176"/>
      <c r="HP4" s="176"/>
      <c r="HQ4" s="176"/>
      <c r="HR4" s="176"/>
      <c r="HS4" s="176"/>
      <c r="HT4" s="176"/>
      <c r="HU4" s="176"/>
      <c r="HV4" s="176"/>
      <c r="HW4" s="176"/>
      <c r="HX4" s="176"/>
      <c r="HY4" s="176"/>
      <c r="HZ4" s="176"/>
      <c r="IA4" s="176"/>
      <c r="IB4" s="176"/>
      <c r="IC4" s="176"/>
      <c r="ID4" s="176"/>
      <c r="IE4" s="176"/>
      <c r="IF4" s="176"/>
      <c r="IG4" s="176"/>
      <c r="IH4" s="176"/>
      <c r="II4" s="176"/>
      <c r="IJ4" s="176"/>
      <c r="IK4" s="176"/>
      <c r="IL4" s="176"/>
      <c r="IM4" s="176"/>
      <c r="IN4" s="176"/>
      <c r="IO4" s="176"/>
      <c r="IP4" s="176"/>
      <c r="IQ4" s="176"/>
      <c r="IR4" s="176"/>
      <c r="IS4" s="176"/>
      <c r="IT4" s="176"/>
      <c r="IU4" s="176"/>
      <c r="IV4" s="176"/>
    </row>
    <row r="5" spans="1:256" x14ac:dyDescent="0.2">
      <c r="B5" s="178"/>
      <c r="C5" s="178"/>
      <c r="D5" s="179"/>
      <c r="E5" s="179"/>
      <c r="F5" s="179"/>
      <c r="G5" s="175"/>
      <c r="H5" s="175"/>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75"/>
      <c r="AX5" s="175"/>
      <c r="AY5" s="175"/>
      <c r="AZ5" s="175"/>
      <c r="BA5" s="175"/>
      <c r="BB5" s="175"/>
      <c r="BC5" s="175"/>
      <c r="BD5" s="175"/>
      <c r="BE5" s="175"/>
      <c r="BF5" s="175"/>
      <c r="BG5" s="175"/>
      <c r="BH5" s="175"/>
      <c r="BI5" s="175"/>
      <c r="BJ5" s="175"/>
      <c r="BK5" s="175"/>
      <c r="BL5" s="175"/>
      <c r="BM5" s="175"/>
      <c r="BN5" s="175"/>
      <c r="BO5" s="175"/>
      <c r="BP5" s="175"/>
      <c r="BQ5" s="175"/>
      <c r="BR5" s="175"/>
      <c r="BS5" s="175"/>
      <c r="BT5" s="175"/>
      <c r="BU5" s="175"/>
      <c r="BV5" s="175"/>
      <c r="BW5" s="175"/>
      <c r="BX5" s="175"/>
      <c r="BY5" s="175"/>
      <c r="BZ5" s="175"/>
      <c r="CA5" s="175"/>
      <c r="CB5" s="175"/>
      <c r="CC5" s="175"/>
      <c r="CD5" s="175"/>
      <c r="CE5" s="175"/>
      <c r="CF5" s="175"/>
      <c r="CG5" s="175"/>
      <c r="CH5" s="175"/>
      <c r="CI5" s="175"/>
      <c r="CJ5" s="175"/>
      <c r="CK5" s="175"/>
      <c r="CL5" s="175"/>
      <c r="CM5" s="175"/>
      <c r="CN5" s="175"/>
      <c r="CO5" s="175"/>
      <c r="CP5" s="175"/>
      <c r="CQ5" s="175"/>
      <c r="CR5" s="175"/>
      <c r="CS5" s="175"/>
      <c r="CT5" s="175"/>
      <c r="CU5" s="175"/>
      <c r="CV5" s="175"/>
      <c r="CW5" s="175"/>
      <c r="CX5" s="175"/>
      <c r="CY5" s="175"/>
      <c r="CZ5" s="175"/>
      <c r="DA5" s="175"/>
      <c r="DB5" s="175"/>
      <c r="DC5" s="175"/>
      <c r="DD5" s="175"/>
      <c r="DE5" s="175"/>
      <c r="DF5" s="175"/>
      <c r="DG5" s="175"/>
      <c r="DH5" s="175"/>
      <c r="DI5" s="175"/>
      <c r="DJ5" s="175"/>
      <c r="DK5" s="175"/>
      <c r="DL5" s="175"/>
      <c r="DM5" s="175"/>
      <c r="DN5" s="175"/>
      <c r="DO5" s="175"/>
      <c r="DP5" s="175"/>
      <c r="DQ5" s="175"/>
      <c r="DR5" s="175"/>
      <c r="DS5" s="175"/>
      <c r="DT5" s="175"/>
      <c r="DU5" s="175"/>
      <c r="DV5" s="175"/>
      <c r="DW5" s="175"/>
      <c r="DX5" s="175"/>
      <c r="DY5" s="175"/>
      <c r="DZ5" s="175"/>
      <c r="EA5" s="175"/>
      <c r="EB5" s="175"/>
      <c r="EC5" s="175"/>
      <c r="ED5" s="175"/>
      <c r="EE5" s="175"/>
      <c r="EF5" s="175"/>
      <c r="EG5" s="175"/>
      <c r="EH5" s="175"/>
      <c r="EI5" s="175"/>
      <c r="EJ5" s="175"/>
      <c r="EK5" s="175"/>
      <c r="EL5" s="175"/>
      <c r="EM5" s="175"/>
      <c r="EN5" s="175"/>
      <c r="EO5" s="175"/>
      <c r="EP5" s="175"/>
      <c r="EQ5" s="175"/>
      <c r="ER5" s="175"/>
      <c r="ES5" s="175"/>
      <c r="ET5" s="175"/>
      <c r="EU5" s="175"/>
      <c r="EV5" s="175"/>
      <c r="EW5" s="175"/>
      <c r="EX5" s="175"/>
      <c r="EY5" s="175"/>
      <c r="EZ5" s="175"/>
      <c r="FA5" s="175"/>
      <c r="FB5" s="175"/>
      <c r="FC5" s="175"/>
      <c r="FD5" s="175"/>
      <c r="FE5" s="175"/>
      <c r="FF5" s="175"/>
      <c r="FG5" s="175"/>
      <c r="FH5" s="175"/>
      <c r="FI5" s="175"/>
      <c r="FJ5" s="175"/>
      <c r="FK5" s="175"/>
      <c r="FL5" s="175"/>
      <c r="FM5" s="175"/>
      <c r="FN5" s="175"/>
      <c r="FO5" s="175"/>
      <c r="FP5" s="175"/>
      <c r="FQ5" s="175"/>
      <c r="FR5" s="175"/>
      <c r="FS5" s="175"/>
      <c r="FT5" s="175"/>
      <c r="FU5" s="175"/>
      <c r="FV5" s="175"/>
      <c r="FW5" s="175"/>
      <c r="FX5" s="175"/>
      <c r="FY5" s="175"/>
      <c r="FZ5" s="176"/>
      <c r="GA5" s="176"/>
      <c r="GB5" s="176"/>
      <c r="GC5" s="176"/>
      <c r="GD5" s="176"/>
      <c r="GE5" s="176"/>
      <c r="GF5" s="176"/>
      <c r="GG5" s="176"/>
      <c r="GH5" s="176"/>
      <c r="GI5" s="176"/>
      <c r="GJ5" s="176"/>
      <c r="GK5" s="176"/>
      <c r="GL5" s="176"/>
      <c r="GM5" s="176"/>
      <c r="GN5" s="176"/>
      <c r="GO5" s="176"/>
      <c r="GP5" s="176"/>
      <c r="GQ5" s="176"/>
      <c r="GR5" s="176"/>
      <c r="GS5" s="176"/>
      <c r="GT5" s="176"/>
      <c r="GU5" s="176"/>
      <c r="GV5" s="176"/>
      <c r="GW5" s="176"/>
      <c r="GX5" s="176"/>
      <c r="GY5" s="176"/>
      <c r="GZ5" s="176"/>
      <c r="HA5" s="176"/>
      <c r="HB5" s="176"/>
      <c r="HC5" s="176"/>
      <c r="HD5" s="176"/>
      <c r="HE5" s="176"/>
      <c r="HF5" s="176"/>
      <c r="HG5" s="176"/>
      <c r="HH5" s="176"/>
      <c r="HI5" s="176"/>
      <c r="HJ5" s="176"/>
      <c r="HK5" s="176"/>
      <c r="HL5" s="176"/>
      <c r="HM5" s="176"/>
      <c r="HN5" s="176"/>
      <c r="HO5" s="176"/>
      <c r="HP5" s="176"/>
      <c r="HQ5" s="176"/>
      <c r="HR5" s="176"/>
      <c r="HS5" s="176"/>
      <c r="HT5" s="176"/>
      <c r="HU5" s="176"/>
      <c r="HV5" s="176"/>
      <c r="HW5" s="176"/>
      <c r="HX5" s="176"/>
      <c r="HY5" s="176"/>
      <c r="HZ5" s="176"/>
      <c r="IA5" s="176"/>
      <c r="IB5" s="176"/>
      <c r="IC5" s="176"/>
      <c r="ID5" s="176"/>
      <c r="IE5" s="176"/>
      <c r="IF5" s="176"/>
      <c r="IG5" s="176"/>
      <c r="IH5" s="176"/>
      <c r="II5" s="176"/>
      <c r="IJ5" s="176"/>
      <c r="IK5" s="176"/>
      <c r="IL5" s="176"/>
      <c r="IM5" s="176"/>
      <c r="IN5" s="176"/>
      <c r="IO5" s="176"/>
      <c r="IP5" s="176"/>
      <c r="IQ5" s="176"/>
      <c r="IR5" s="176"/>
      <c r="IS5" s="176"/>
      <c r="IT5" s="176"/>
      <c r="IU5" s="176"/>
      <c r="IV5" s="176"/>
    </row>
    <row r="6" spans="1:256" x14ac:dyDescent="0.2">
      <c r="A6" s="166" t="s">
        <v>75</v>
      </c>
      <c r="B6" s="167" t="s">
        <v>284</v>
      </c>
      <c r="C6" s="167"/>
      <c r="D6" s="167"/>
      <c r="E6" s="180"/>
      <c r="F6" s="181"/>
      <c r="G6" s="182">
        <f>SUM(I6+K6+M6+O6+Q6+S6+U6+W6+Y6+AA6)</f>
        <v>0</v>
      </c>
      <c r="H6" s="183"/>
      <c r="I6" s="180"/>
      <c r="J6" s="184"/>
      <c r="K6" s="180"/>
      <c r="L6" s="183"/>
      <c r="M6" s="180"/>
      <c r="N6" s="183"/>
      <c r="O6" s="180"/>
      <c r="P6" s="183"/>
      <c r="Q6" s="180"/>
      <c r="R6" s="183"/>
      <c r="S6" s="180"/>
      <c r="T6" s="183"/>
      <c r="U6" s="180"/>
      <c r="V6" s="183"/>
      <c r="W6" s="180"/>
      <c r="X6" s="183"/>
      <c r="Y6" s="180"/>
      <c r="Z6" s="183"/>
      <c r="AA6" s="180"/>
      <c r="AB6" s="185"/>
      <c r="AC6" s="185"/>
      <c r="AD6" s="185"/>
      <c r="AE6" s="185"/>
      <c r="AF6" s="185"/>
      <c r="AG6" s="185"/>
      <c r="AH6" s="185"/>
      <c r="AI6" s="185"/>
      <c r="AJ6" s="185"/>
      <c r="AK6" s="185"/>
      <c r="AL6" s="185"/>
      <c r="AM6" s="185"/>
      <c r="AN6" s="185"/>
      <c r="AO6" s="185"/>
      <c r="AP6" s="185"/>
      <c r="AQ6" s="185"/>
      <c r="AR6" s="185"/>
      <c r="AS6" s="185"/>
      <c r="AT6" s="185"/>
      <c r="AU6" s="185"/>
      <c r="AV6" s="185"/>
      <c r="AW6" s="185"/>
      <c r="AX6" s="185"/>
      <c r="AY6" s="185"/>
      <c r="AZ6" s="185"/>
      <c r="BA6" s="185"/>
      <c r="BB6" s="185"/>
      <c r="BC6" s="185"/>
      <c r="BD6" s="185"/>
      <c r="BE6" s="185"/>
      <c r="BF6" s="185"/>
      <c r="BG6" s="185"/>
      <c r="BH6" s="185"/>
      <c r="BI6" s="185"/>
      <c r="BJ6" s="185"/>
      <c r="BK6" s="185"/>
      <c r="BL6" s="185"/>
      <c r="BM6" s="185"/>
      <c r="BN6" s="185"/>
      <c r="BO6" s="185"/>
      <c r="BP6" s="185"/>
      <c r="BQ6" s="185"/>
      <c r="BR6" s="185"/>
      <c r="BS6" s="185"/>
      <c r="BT6" s="185"/>
      <c r="BU6" s="185"/>
      <c r="BV6" s="185"/>
      <c r="BW6" s="185"/>
      <c r="BX6" s="185"/>
      <c r="BY6" s="185"/>
      <c r="BZ6" s="185"/>
      <c r="CA6" s="185"/>
      <c r="CB6" s="185"/>
      <c r="CC6" s="185"/>
      <c r="CD6" s="185"/>
      <c r="CE6" s="185"/>
      <c r="CF6" s="185"/>
      <c r="CG6" s="185"/>
      <c r="CH6" s="185"/>
      <c r="CI6" s="185"/>
      <c r="CJ6" s="185"/>
      <c r="CK6" s="185"/>
      <c r="CL6" s="185"/>
      <c r="CM6" s="185"/>
      <c r="CN6" s="185"/>
      <c r="CO6" s="185"/>
      <c r="CP6" s="185"/>
      <c r="CQ6" s="185"/>
      <c r="CR6" s="185"/>
      <c r="CS6" s="185"/>
      <c r="CT6" s="185"/>
      <c r="CU6" s="185"/>
      <c r="CV6" s="185"/>
      <c r="CW6" s="185"/>
      <c r="CX6" s="185"/>
      <c r="CY6" s="185"/>
      <c r="CZ6" s="185"/>
      <c r="DA6" s="185"/>
      <c r="DB6" s="185"/>
      <c r="DC6" s="185"/>
      <c r="DD6" s="185"/>
      <c r="DE6" s="185"/>
      <c r="DF6" s="185"/>
      <c r="DG6" s="185"/>
      <c r="DH6" s="185"/>
      <c r="DI6" s="185"/>
      <c r="DJ6" s="185"/>
      <c r="DK6" s="185"/>
      <c r="DL6" s="185"/>
      <c r="DM6" s="185"/>
      <c r="DN6" s="185"/>
      <c r="DO6" s="185"/>
      <c r="DP6" s="185"/>
      <c r="DQ6" s="185"/>
      <c r="DR6" s="185"/>
      <c r="DS6" s="185"/>
      <c r="DT6" s="185"/>
      <c r="DU6" s="185"/>
      <c r="DV6" s="185"/>
      <c r="DW6" s="185"/>
      <c r="DX6" s="185"/>
      <c r="DY6" s="185"/>
      <c r="DZ6" s="185"/>
      <c r="EA6" s="185"/>
      <c r="EB6" s="185"/>
      <c r="EC6" s="185"/>
      <c r="ED6" s="185"/>
      <c r="EE6" s="185"/>
      <c r="EF6" s="185"/>
      <c r="EG6" s="185"/>
      <c r="EH6" s="185"/>
      <c r="EI6" s="185"/>
      <c r="EJ6" s="185"/>
      <c r="EK6" s="185"/>
      <c r="EL6" s="185"/>
      <c r="EM6" s="185"/>
      <c r="EN6" s="185"/>
      <c r="EO6" s="185"/>
      <c r="EP6" s="185"/>
      <c r="EQ6" s="185"/>
      <c r="ER6" s="185"/>
      <c r="ES6" s="185"/>
      <c r="ET6" s="185"/>
      <c r="EU6" s="185"/>
      <c r="EV6" s="185"/>
      <c r="EW6" s="185"/>
      <c r="EX6" s="185"/>
      <c r="EY6" s="185"/>
      <c r="EZ6" s="185"/>
      <c r="FA6" s="185"/>
      <c r="FB6" s="185"/>
      <c r="FC6" s="185"/>
      <c r="FD6" s="185"/>
      <c r="FE6" s="185"/>
      <c r="FF6" s="185"/>
      <c r="FG6" s="185"/>
      <c r="FH6" s="185"/>
      <c r="FI6" s="185"/>
      <c r="FJ6" s="185"/>
      <c r="FK6" s="185"/>
      <c r="FL6" s="185"/>
      <c r="FM6" s="185"/>
      <c r="FN6" s="185"/>
      <c r="FO6" s="185"/>
      <c r="FP6" s="185"/>
      <c r="FQ6" s="185"/>
      <c r="FR6" s="185"/>
      <c r="FS6" s="185"/>
      <c r="FT6" s="185"/>
      <c r="FU6" s="185"/>
      <c r="FV6" s="185"/>
      <c r="FW6" s="185"/>
      <c r="FX6" s="185"/>
      <c r="FY6" s="185"/>
      <c r="FZ6" s="186"/>
      <c r="GA6" s="176"/>
      <c r="GB6" s="176"/>
      <c r="GC6" s="176"/>
      <c r="GD6" s="176"/>
      <c r="GE6" s="176"/>
      <c r="GF6" s="176"/>
      <c r="GG6" s="176"/>
      <c r="GH6" s="176"/>
      <c r="GI6" s="176"/>
      <c r="GJ6" s="176"/>
      <c r="GK6" s="176"/>
      <c r="GL6" s="176"/>
      <c r="GM6" s="176"/>
      <c r="GN6" s="176"/>
      <c r="GO6" s="176"/>
      <c r="GP6" s="176"/>
      <c r="GQ6" s="176"/>
      <c r="GR6" s="176"/>
      <c r="GS6" s="176"/>
      <c r="GT6" s="176"/>
      <c r="GU6" s="176"/>
      <c r="GV6" s="176"/>
      <c r="GW6" s="176"/>
      <c r="GX6" s="176"/>
      <c r="GY6" s="176"/>
      <c r="GZ6" s="176"/>
      <c r="HA6" s="176"/>
      <c r="HB6" s="176"/>
      <c r="HC6" s="176"/>
      <c r="HD6" s="176"/>
      <c r="HE6" s="176"/>
      <c r="HF6" s="176"/>
      <c r="HG6" s="176"/>
      <c r="HH6" s="176"/>
      <c r="HI6" s="176"/>
      <c r="HJ6" s="176"/>
      <c r="HK6" s="176"/>
      <c r="HL6" s="176"/>
      <c r="HM6" s="176"/>
      <c r="HN6" s="176"/>
      <c r="HO6" s="176"/>
      <c r="HP6" s="176"/>
      <c r="HQ6" s="176"/>
      <c r="HR6" s="176"/>
      <c r="HS6" s="176"/>
      <c r="HT6" s="176"/>
      <c r="HU6" s="176"/>
      <c r="HV6" s="176"/>
      <c r="HW6" s="176"/>
      <c r="HX6" s="176"/>
      <c r="HY6" s="176"/>
      <c r="HZ6" s="176"/>
      <c r="IA6" s="176"/>
      <c r="IB6" s="176"/>
      <c r="IC6" s="176"/>
      <c r="ID6" s="176"/>
      <c r="IE6" s="176"/>
      <c r="IF6" s="176"/>
      <c r="IG6" s="176"/>
      <c r="IH6" s="176"/>
      <c r="II6" s="176"/>
      <c r="IJ6" s="176"/>
      <c r="IK6" s="176"/>
      <c r="IL6" s="176"/>
      <c r="IM6" s="176"/>
      <c r="IN6" s="176"/>
      <c r="IO6" s="176"/>
      <c r="IP6" s="176"/>
      <c r="IQ6" s="176"/>
      <c r="IR6" s="176"/>
      <c r="IS6" s="176"/>
      <c r="IT6" s="176"/>
      <c r="IU6" s="176"/>
      <c r="IV6" s="176"/>
    </row>
    <row r="7" spans="1:256" x14ac:dyDescent="0.2">
      <c r="B7" s="167"/>
      <c r="C7" s="167"/>
      <c r="D7" s="167"/>
      <c r="E7" s="181"/>
      <c r="F7" s="181"/>
      <c r="G7" s="183"/>
      <c r="H7" s="183"/>
      <c r="I7" s="183"/>
      <c r="J7" s="183"/>
      <c r="K7" s="183"/>
      <c r="L7" s="183"/>
      <c r="M7" s="183"/>
      <c r="N7" s="183"/>
      <c r="O7" s="183"/>
      <c r="P7" s="183"/>
      <c r="Q7" s="183"/>
      <c r="R7" s="183"/>
      <c r="S7" s="183"/>
      <c r="T7" s="183"/>
      <c r="U7" s="183"/>
      <c r="V7" s="183"/>
      <c r="W7" s="183"/>
      <c r="X7" s="183"/>
      <c r="Y7" s="183"/>
      <c r="Z7" s="183"/>
      <c r="AA7" s="183"/>
      <c r="AB7" s="185"/>
      <c r="AC7" s="185"/>
      <c r="AD7" s="185"/>
      <c r="AE7" s="185"/>
      <c r="AF7" s="185"/>
      <c r="AG7" s="185"/>
      <c r="AH7" s="185"/>
      <c r="AI7" s="185"/>
      <c r="AJ7" s="185"/>
      <c r="AK7" s="185"/>
      <c r="AL7" s="185"/>
      <c r="AM7" s="185"/>
      <c r="AN7" s="185"/>
      <c r="AO7" s="185"/>
      <c r="AP7" s="185"/>
      <c r="AQ7" s="185"/>
      <c r="AR7" s="185"/>
      <c r="AS7" s="185"/>
      <c r="AT7" s="185"/>
      <c r="AU7" s="185"/>
      <c r="AV7" s="185"/>
      <c r="AW7" s="185"/>
      <c r="AX7" s="185"/>
      <c r="AY7" s="185"/>
      <c r="AZ7" s="185"/>
      <c r="BA7" s="185"/>
      <c r="BB7" s="185"/>
      <c r="BC7" s="185"/>
      <c r="BD7" s="185"/>
      <c r="BE7" s="185"/>
      <c r="BF7" s="185"/>
      <c r="BG7" s="185"/>
      <c r="BH7" s="185"/>
      <c r="BI7" s="185"/>
      <c r="BJ7" s="185"/>
      <c r="BK7" s="185"/>
      <c r="BL7" s="185"/>
      <c r="BM7" s="185"/>
      <c r="BN7" s="185"/>
      <c r="BO7" s="185"/>
      <c r="BP7" s="185"/>
      <c r="BQ7" s="185"/>
      <c r="BR7" s="185"/>
      <c r="BS7" s="185"/>
      <c r="BT7" s="185"/>
      <c r="BU7" s="185"/>
      <c r="BV7" s="185"/>
      <c r="BW7" s="185"/>
      <c r="BX7" s="185"/>
      <c r="BY7" s="185"/>
      <c r="BZ7" s="185"/>
      <c r="CA7" s="185"/>
      <c r="CB7" s="185"/>
      <c r="CC7" s="185"/>
      <c r="CD7" s="185"/>
      <c r="CE7" s="185"/>
      <c r="CF7" s="185"/>
      <c r="CG7" s="185"/>
      <c r="CH7" s="185"/>
      <c r="CI7" s="185"/>
      <c r="CJ7" s="185"/>
      <c r="CK7" s="185"/>
      <c r="CL7" s="185"/>
      <c r="CM7" s="185"/>
      <c r="CN7" s="185"/>
      <c r="CO7" s="185"/>
      <c r="CP7" s="185"/>
      <c r="CQ7" s="185"/>
      <c r="CR7" s="185"/>
      <c r="CS7" s="185"/>
      <c r="CT7" s="185"/>
      <c r="CU7" s="185"/>
      <c r="CV7" s="185"/>
      <c r="CW7" s="185"/>
      <c r="CX7" s="185"/>
      <c r="CY7" s="185"/>
      <c r="CZ7" s="185"/>
      <c r="DA7" s="185"/>
      <c r="DB7" s="185"/>
      <c r="DC7" s="185"/>
      <c r="DD7" s="185"/>
      <c r="DE7" s="185"/>
      <c r="DF7" s="185"/>
      <c r="DG7" s="185"/>
      <c r="DH7" s="185"/>
      <c r="DI7" s="185"/>
      <c r="DJ7" s="185"/>
      <c r="DK7" s="185"/>
      <c r="DL7" s="185"/>
      <c r="DM7" s="185"/>
      <c r="DN7" s="185"/>
      <c r="DO7" s="185"/>
      <c r="DP7" s="185"/>
      <c r="DQ7" s="185"/>
      <c r="DR7" s="185"/>
      <c r="DS7" s="185"/>
      <c r="DT7" s="185"/>
      <c r="DU7" s="185"/>
      <c r="DV7" s="185"/>
      <c r="DW7" s="185"/>
      <c r="DX7" s="185"/>
      <c r="DY7" s="185"/>
      <c r="DZ7" s="185"/>
      <c r="EA7" s="185"/>
      <c r="EB7" s="185"/>
      <c r="EC7" s="185"/>
      <c r="ED7" s="185"/>
      <c r="EE7" s="185"/>
      <c r="EF7" s="185"/>
      <c r="EG7" s="185"/>
      <c r="EH7" s="185"/>
      <c r="EI7" s="185"/>
      <c r="EJ7" s="185"/>
      <c r="EK7" s="185"/>
      <c r="EL7" s="185"/>
      <c r="EM7" s="185"/>
      <c r="EN7" s="185"/>
      <c r="EO7" s="185"/>
      <c r="EP7" s="185"/>
      <c r="EQ7" s="185"/>
      <c r="ER7" s="185"/>
      <c r="ES7" s="185"/>
      <c r="ET7" s="185"/>
      <c r="EU7" s="185"/>
      <c r="EV7" s="185"/>
      <c r="EW7" s="185"/>
      <c r="EX7" s="185"/>
      <c r="EY7" s="185"/>
      <c r="EZ7" s="185"/>
      <c r="FA7" s="185"/>
      <c r="FB7" s="185"/>
      <c r="FC7" s="185"/>
      <c r="FD7" s="185"/>
      <c r="FE7" s="185"/>
      <c r="FF7" s="185"/>
      <c r="FG7" s="185"/>
      <c r="FH7" s="185"/>
      <c r="FI7" s="185"/>
      <c r="FJ7" s="185"/>
      <c r="FK7" s="185"/>
      <c r="FL7" s="185"/>
      <c r="FM7" s="185"/>
      <c r="FN7" s="185"/>
      <c r="FO7" s="185"/>
      <c r="FP7" s="185"/>
      <c r="FQ7" s="185"/>
      <c r="FR7" s="185"/>
      <c r="FS7" s="185"/>
      <c r="FT7" s="185"/>
      <c r="FU7" s="185"/>
      <c r="FV7" s="185"/>
      <c r="FW7" s="185"/>
      <c r="FX7" s="185"/>
      <c r="FY7" s="185"/>
      <c r="FZ7" s="186"/>
      <c r="GA7" s="176"/>
      <c r="GB7" s="176"/>
      <c r="GC7" s="176"/>
      <c r="GD7" s="176"/>
      <c r="GE7" s="176"/>
      <c r="GF7" s="176"/>
      <c r="GG7" s="176"/>
      <c r="GH7" s="176"/>
      <c r="GI7" s="176"/>
      <c r="GJ7" s="176"/>
      <c r="GK7" s="176"/>
      <c r="GL7" s="176"/>
      <c r="GM7" s="176"/>
      <c r="GN7" s="176"/>
      <c r="GO7" s="176"/>
      <c r="GP7" s="176"/>
      <c r="GQ7" s="176"/>
      <c r="GR7" s="176"/>
      <c r="GS7" s="176"/>
      <c r="GT7" s="176"/>
      <c r="GU7" s="176"/>
      <c r="GV7" s="176"/>
      <c r="GW7" s="176"/>
      <c r="GX7" s="176"/>
      <c r="GY7" s="176"/>
      <c r="GZ7" s="176"/>
      <c r="HA7" s="176"/>
      <c r="HB7" s="176"/>
      <c r="HC7" s="176"/>
      <c r="HD7" s="176"/>
      <c r="HE7" s="176"/>
      <c r="HF7" s="176"/>
      <c r="HG7" s="176"/>
      <c r="HH7" s="176"/>
      <c r="HI7" s="176"/>
      <c r="HJ7" s="176"/>
      <c r="HK7" s="176"/>
      <c r="HL7" s="176"/>
      <c r="HM7" s="176"/>
      <c r="HN7" s="176"/>
      <c r="HO7" s="176"/>
      <c r="HP7" s="176"/>
      <c r="HQ7" s="176"/>
      <c r="HR7" s="176"/>
      <c r="HS7" s="176"/>
      <c r="HT7" s="176"/>
      <c r="HU7" s="176"/>
      <c r="HV7" s="176"/>
      <c r="HW7" s="176"/>
      <c r="HX7" s="176"/>
      <c r="HY7" s="176"/>
      <c r="HZ7" s="176"/>
      <c r="IA7" s="176"/>
      <c r="IB7" s="176"/>
      <c r="IC7" s="176"/>
      <c r="ID7" s="176"/>
      <c r="IE7" s="176"/>
      <c r="IF7" s="176"/>
      <c r="IG7" s="176"/>
      <c r="IH7" s="176"/>
      <c r="II7" s="176"/>
      <c r="IJ7" s="176"/>
      <c r="IK7" s="176"/>
      <c r="IL7" s="176"/>
      <c r="IM7" s="176"/>
      <c r="IN7" s="176"/>
      <c r="IO7" s="176"/>
      <c r="IP7" s="176"/>
      <c r="IQ7" s="176"/>
      <c r="IR7" s="176"/>
      <c r="IS7" s="176"/>
      <c r="IT7" s="176"/>
      <c r="IU7" s="176"/>
      <c r="IV7" s="176"/>
    </row>
    <row r="8" spans="1:256" x14ac:dyDescent="0.2">
      <c r="A8" s="166" t="s">
        <v>76</v>
      </c>
      <c r="B8" s="167" t="s">
        <v>285</v>
      </c>
      <c r="C8" s="167"/>
      <c r="D8" s="167"/>
      <c r="E8" s="181"/>
      <c r="F8" s="181"/>
      <c r="G8" s="182">
        <f>SUM(I8+K8+M8+O8+Q8+S8+U8+W8+Y8+AA8)</f>
        <v>0</v>
      </c>
      <c r="H8" s="183"/>
      <c r="I8" s="180"/>
      <c r="J8" s="184"/>
      <c r="K8" s="180"/>
      <c r="L8" s="183"/>
      <c r="M8" s="180"/>
      <c r="N8" s="183"/>
      <c r="O8" s="180"/>
      <c r="P8" s="183"/>
      <c r="Q8" s="180"/>
      <c r="R8" s="183"/>
      <c r="S8" s="180"/>
      <c r="T8" s="183"/>
      <c r="U8" s="180"/>
      <c r="V8" s="183"/>
      <c r="W8" s="180"/>
      <c r="X8" s="183"/>
      <c r="Y8" s="180"/>
      <c r="Z8" s="183"/>
      <c r="AA8" s="180"/>
      <c r="AB8" s="185"/>
      <c r="AC8" s="185"/>
      <c r="AD8" s="185"/>
      <c r="AE8" s="185"/>
      <c r="AF8" s="185"/>
      <c r="AG8" s="185"/>
      <c r="AH8" s="185"/>
      <c r="AI8" s="185"/>
      <c r="AJ8" s="185"/>
      <c r="AK8" s="185"/>
      <c r="AL8" s="185"/>
      <c r="AM8" s="185"/>
      <c r="AN8" s="185"/>
      <c r="AO8" s="185"/>
      <c r="AP8" s="185"/>
      <c r="AQ8" s="185"/>
      <c r="AR8" s="185"/>
      <c r="AS8" s="185"/>
      <c r="AT8" s="185"/>
      <c r="AU8" s="185"/>
      <c r="AV8" s="185"/>
      <c r="AW8" s="185"/>
      <c r="AX8" s="185"/>
      <c r="AY8" s="185"/>
      <c r="AZ8" s="185"/>
      <c r="BA8" s="185"/>
      <c r="BB8" s="185"/>
      <c r="BC8" s="185"/>
      <c r="BD8" s="185"/>
      <c r="BE8" s="185"/>
      <c r="BF8" s="185"/>
      <c r="BG8" s="185"/>
      <c r="BH8" s="185"/>
      <c r="BI8" s="185"/>
      <c r="BJ8" s="185"/>
      <c r="BK8" s="185"/>
      <c r="BL8" s="185"/>
      <c r="BM8" s="185"/>
      <c r="BN8" s="185"/>
      <c r="BO8" s="185"/>
      <c r="BP8" s="185"/>
      <c r="BQ8" s="185"/>
      <c r="BR8" s="185"/>
      <c r="BS8" s="185"/>
      <c r="BT8" s="185"/>
      <c r="BU8" s="185"/>
      <c r="BV8" s="185"/>
      <c r="BW8" s="185"/>
      <c r="BX8" s="185"/>
      <c r="BY8" s="185"/>
      <c r="BZ8" s="185"/>
      <c r="CA8" s="185"/>
      <c r="CB8" s="185"/>
      <c r="CC8" s="185"/>
      <c r="CD8" s="185"/>
      <c r="CE8" s="185"/>
      <c r="CF8" s="185"/>
      <c r="CG8" s="185"/>
      <c r="CH8" s="185"/>
      <c r="CI8" s="185"/>
      <c r="CJ8" s="185"/>
      <c r="CK8" s="185"/>
      <c r="CL8" s="185"/>
      <c r="CM8" s="185"/>
      <c r="CN8" s="185"/>
      <c r="CO8" s="185"/>
      <c r="CP8" s="185"/>
      <c r="CQ8" s="185"/>
      <c r="CR8" s="185"/>
      <c r="CS8" s="185"/>
      <c r="CT8" s="185"/>
      <c r="CU8" s="185"/>
      <c r="CV8" s="185"/>
      <c r="CW8" s="185"/>
      <c r="CX8" s="185"/>
      <c r="CY8" s="185"/>
      <c r="CZ8" s="185"/>
      <c r="DA8" s="185"/>
      <c r="DB8" s="185"/>
      <c r="DC8" s="185"/>
      <c r="DD8" s="185"/>
      <c r="DE8" s="185"/>
      <c r="DF8" s="185"/>
      <c r="DG8" s="185"/>
      <c r="DH8" s="185"/>
      <c r="DI8" s="185"/>
      <c r="DJ8" s="185"/>
      <c r="DK8" s="185"/>
      <c r="DL8" s="185"/>
      <c r="DM8" s="185"/>
      <c r="DN8" s="185"/>
      <c r="DO8" s="185"/>
      <c r="DP8" s="185"/>
      <c r="DQ8" s="185"/>
      <c r="DR8" s="185"/>
      <c r="DS8" s="185"/>
      <c r="DT8" s="185"/>
      <c r="DU8" s="185"/>
      <c r="DV8" s="185"/>
      <c r="DW8" s="185"/>
      <c r="DX8" s="185"/>
      <c r="DY8" s="185"/>
      <c r="DZ8" s="185"/>
      <c r="EA8" s="185"/>
      <c r="EB8" s="185"/>
      <c r="EC8" s="185"/>
      <c r="ED8" s="185"/>
      <c r="EE8" s="185"/>
      <c r="EF8" s="185"/>
      <c r="EG8" s="185"/>
      <c r="EH8" s="185"/>
      <c r="EI8" s="185"/>
      <c r="EJ8" s="185"/>
      <c r="EK8" s="185"/>
      <c r="EL8" s="185"/>
      <c r="EM8" s="185"/>
      <c r="EN8" s="185"/>
      <c r="EO8" s="185"/>
      <c r="EP8" s="185"/>
      <c r="EQ8" s="185"/>
      <c r="ER8" s="185"/>
      <c r="ES8" s="185"/>
      <c r="ET8" s="185"/>
      <c r="EU8" s="185"/>
      <c r="EV8" s="185"/>
      <c r="EW8" s="185"/>
      <c r="EX8" s="185"/>
      <c r="EY8" s="185"/>
      <c r="EZ8" s="185"/>
      <c r="FA8" s="185"/>
      <c r="FB8" s="185"/>
      <c r="FC8" s="185"/>
      <c r="FD8" s="185"/>
      <c r="FE8" s="185"/>
      <c r="FF8" s="185"/>
      <c r="FG8" s="185"/>
      <c r="FH8" s="185"/>
      <c r="FI8" s="185"/>
      <c r="FJ8" s="185"/>
      <c r="FK8" s="185"/>
      <c r="FL8" s="185"/>
      <c r="FM8" s="185"/>
      <c r="FN8" s="185"/>
      <c r="FO8" s="185"/>
      <c r="FP8" s="185"/>
      <c r="FQ8" s="185"/>
      <c r="FR8" s="185"/>
      <c r="FS8" s="185"/>
      <c r="FT8" s="185"/>
      <c r="FU8" s="185"/>
      <c r="FV8" s="185"/>
      <c r="FW8" s="185"/>
      <c r="FX8" s="185"/>
      <c r="FY8" s="185"/>
      <c r="FZ8" s="186"/>
      <c r="GA8" s="176"/>
      <c r="GB8" s="176"/>
      <c r="GC8" s="176"/>
      <c r="GD8" s="176"/>
      <c r="GE8" s="176"/>
      <c r="GF8" s="176"/>
      <c r="GG8" s="176"/>
      <c r="GH8" s="176"/>
      <c r="GI8" s="176"/>
      <c r="GJ8" s="176"/>
      <c r="GK8" s="176"/>
      <c r="GL8" s="176"/>
      <c r="GM8" s="176"/>
      <c r="GN8" s="176"/>
      <c r="GO8" s="176"/>
      <c r="GP8" s="176"/>
      <c r="GQ8" s="176"/>
      <c r="GR8" s="176"/>
      <c r="GS8" s="176"/>
      <c r="GT8" s="176"/>
      <c r="GU8" s="176"/>
      <c r="GV8" s="176"/>
      <c r="GW8" s="176"/>
      <c r="GX8" s="176"/>
      <c r="GY8" s="176"/>
      <c r="GZ8" s="176"/>
      <c r="HA8" s="176"/>
      <c r="HB8" s="176"/>
      <c r="HC8" s="176"/>
      <c r="HD8" s="176"/>
      <c r="HE8" s="176"/>
      <c r="HF8" s="176"/>
      <c r="HG8" s="176"/>
      <c r="HH8" s="176"/>
      <c r="HI8" s="176"/>
      <c r="HJ8" s="176"/>
      <c r="HK8" s="176"/>
      <c r="HL8" s="176"/>
      <c r="HM8" s="176"/>
      <c r="HN8" s="176"/>
      <c r="HO8" s="176"/>
      <c r="HP8" s="176"/>
      <c r="HQ8" s="176"/>
      <c r="HR8" s="176"/>
      <c r="HS8" s="176"/>
      <c r="HT8" s="176"/>
      <c r="HU8" s="176"/>
      <c r="HV8" s="176"/>
      <c r="HW8" s="176"/>
      <c r="HX8" s="176"/>
      <c r="HY8" s="176"/>
      <c r="HZ8" s="176"/>
      <c r="IA8" s="176"/>
      <c r="IB8" s="176"/>
      <c r="IC8" s="176"/>
      <c r="ID8" s="176"/>
      <c r="IE8" s="176"/>
      <c r="IF8" s="176"/>
      <c r="IG8" s="176"/>
      <c r="IH8" s="176"/>
      <c r="II8" s="176"/>
      <c r="IJ8" s="176"/>
      <c r="IK8" s="176"/>
      <c r="IL8" s="176"/>
      <c r="IM8" s="176"/>
      <c r="IN8" s="176"/>
      <c r="IO8" s="176"/>
      <c r="IP8" s="176"/>
      <c r="IQ8" s="176"/>
      <c r="IR8" s="176"/>
      <c r="IS8" s="176"/>
      <c r="IT8" s="176"/>
      <c r="IU8" s="176"/>
      <c r="IV8" s="176"/>
    </row>
    <row r="9" spans="1:256" x14ac:dyDescent="0.2">
      <c r="B9" s="167"/>
      <c r="C9" s="167"/>
      <c r="D9" s="167"/>
      <c r="E9" s="181"/>
      <c r="F9" s="181"/>
      <c r="G9" s="183"/>
      <c r="H9" s="183"/>
      <c r="I9" s="183"/>
      <c r="J9" s="183"/>
      <c r="K9" s="183"/>
      <c r="L9" s="183"/>
      <c r="M9" s="183"/>
      <c r="N9" s="183"/>
      <c r="O9" s="183"/>
      <c r="P9" s="183"/>
      <c r="Q9" s="183"/>
      <c r="R9" s="183"/>
      <c r="S9" s="183"/>
      <c r="T9" s="183"/>
      <c r="U9" s="183"/>
      <c r="V9" s="183"/>
      <c r="W9" s="183"/>
      <c r="X9" s="183"/>
      <c r="Y9" s="183"/>
      <c r="Z9" s="183"/>
      <c r="AA9" s="183"/>
      <c r="AB9" s="185"/>
      <c r="AC9" s="185"/>
      <c r="AD9" s="185"/>
      <c r="AE9" s="185"/>
      <c r="AF9" s="185"/>
      <c r="AG9" s="185"/>
      <c r="AH9" s="185"/>
      <c r="AI9" s="185"/>
      <c r="AJ9" s="185"/>
      <c r="AK9" s="185"/>
      <c r="AL9" s="185"/>
      <c r="AM9" s="185"/>
      <c r="AN9" s="185"/>
      <c r="AO9" s="185"/>
      <c r="AP9" s="185"/>
      <c r="AQ9" s="185"/>
      <c r="AR9" s="185"/>
      <c r="AS9" s="185"/>
      <c r="AT9" s="185"/>
      <c r="AU9" s="185"/>
      <c r="AV9" s="185"/>
      <c r="AW9" s="185"/>
      <c r="AX9" s="185"/>
      <c r="AY9" s="185"/>
      <c r="AZ9" s="185"/>
      <c r="BA9" s="185"/>
      <c r="BB9" s="185"/>
      <c r="BC9" s="185"/>
      <c r="BD9" s="185"/>
      <c r="BE9" s="185"/>
      <c r="BF9" s="185"/>
      <c r="BG9" s="185"/>
      <c r="BH9" s="185"/>
      <c r="BI9" s="185"/>
      <c r="BJ9" s="185"/>
      <c r="BK9" s="185"/>
      <c r="BL9" s="185"/>
      <c r="BM9" s="185"/>
      <c r="BN9" s="185"/>
      <c r="BO9" s="185"/>
      <c r="BP9" s="185"/>
      <c r="BQ9" s="185"/>
      <c r="BR9" s="185"/>
      <c r="BS9" s="185"/>
      <c r="BT9" s="185"/>
      <c r="BU9" s="185"/>
      <c r="BV9" s="185"/>
      <c r="BW9" s="185"/>
      <c r="BX9" s="185"/>
      <c r="BY9" s="185"/>
      <c r="BZ9" s="185"/>
      <c r="CA9" s="185"/>
      <c r="CB9" s="185"/>
      <c r="CC9" s="185"/>
      <c r="CD9" s="185"/>
      <c r="CE9" s="185"/>
      <c r="CF9" s="185"/>
      <c r="CG9" s="185"/>
      <c r="CH9" s="185"/>
      <c r="CI9" s="185"/>
      <c r="CJ9" s="185"/>
      <c r="CK9" s="185"/>
      <c r="CL9" s="185"/>
      <c r="CM9" s="185"/>
      <c r="CN9" s="185"/>
      <c r="CO9" s="185"/>
      <c r="CP9" s="185"/>
      <c r="CQ9" s="185"/>
      <c r="CR9" s="185"/>
      <c r="CS9" s="185"/>
      <c r="CT9" s="185"/>
      <c r="CU9" s="185"/>
      <c r="CV9" s="185"/>
      <c r="CW9" s="185"/>
      <c r="CX9" s="185"/>
      <c r="CY9" s="185"/>
      <c r="CZ9" s="185"/>
      <c r="DA9" s="185"/>
      <c r="DB9" s="185"/>
      <c r="DC9" s="185"/>
      <c r="DD9" s="185"/>
      <c r="DE9" s="185"/>
      <c r="DF9" s="185"/>
      <c r="DG9" s="185"/>
      <c r="DH9" s="185"/>
      <c r="DI9" s="185"/>
      <c r="DJ9" s="185"/>
      <c r="DK9" s="185"/>
      <c r="DL9" s="185"/>
      <c r="DM9" s="185"/>
      <c r="DN9" s="185"/>
      <c r="DO9" s="185"/>
      <c r="DP9" s="185"/>
      <c r="DQ9" s="185"/>
      <c r="DR9" s="185"/>
      <c r="DS9" s="185"/>
      <c r="DT9" s="185"/>
      <c r="DU9" s="185"/>
      <c r="DV9" s="185"/>
      <c r="DW9" s="185"/>
      <c r="DX9" s="185"/>
      <c r="DY9" s="185"/>
      <c r="DZ9" s="185"/>
      <c r="EA9" s="185"/>
      <c r="EB9" s="185"/>
      <c r="EC9" s="185"/>
      <c r="ED9" s="185"/>
      <c r="EE9" s="185"/>
      <c r="EF9" s="185"/>
      <c r="EG9" s="185"/>
      <c r="EH9" s="185"/>
      <c r="EI9" s="185"/>
      <c r="EJ9" s="185"/>
      <c r="EK9" s="185"/>
      <c r="EL9" s="185"/>
      <c r="EM9" s="185"/>
      <c r="EN9" s="185"/>
      <c r="EO9" s="185"/>
      <c r="EP9" s="185"/>
      <c r="EQ9" s="185"/>
      <c r="ER9" s="185"/>
      <c r="ES9" s="185"/>
      <c r="ET9" s="185"/>
      <c r="EU9" s="185"/>
      <c r="EV9" s="185"/>
      <c r="EW9" s="185"/>
      <c r="EX9" s="185"/>
      <c r="EY9" s="185"/>
      <c r="EZ9" s="185"/>
      <c r="FA9" s="185"/>
      <c r="FB9" s="185"/>
      <c r="FC9" s="185"/>
      <c r="FD9" s="185"/>
      <c r="FE9" s="185"/>
      <c r="FF9" s="185"/>
      <c r="FG9" s="185"/>
      <c r="FH9" s="185"/>
      <c r="FI9" s="185"/>
      <c r="FJ9" s="185"/>
      <c r="FK9" s="185"/>
      <c r="FL9" s="185"/>
      <c r="FM9" s="185"/>
      <c r="FN9" s="185"/>
      <c r="FO9" s="185"/>
      <c r="FP9" s="185"/>
      <c r="FQ9" s="185"/>
      <c r="FR9" s="185"/>
      <c r="FS9" s="185"/>
      <c r="FT9" s="185"/>
      <c r="FU9" s="185"/>
      <c r="FV9" s="185"/>
      <c r="FW9" s="185"/>
      <c r="FX9" s="185"/>
      <c r="FY9" s="185"/>
      <c r="FZ9" s="186"/>
      <c r="GA9" s="176"/>
      <c r="GB9" s="176"/>
      <c r="GC9" s="176"/>
      <c r="GD9" s="176"/>
      <c r="GE9" s="176"/>
      <c r="GF9" s="176"/>
      <c r="GG9" s="176"/>
      <c r="GH9" s="176"/>
      <c r="GI9" s="176"/>
      <c r="GJ9" s="176"/>
      <c r="GK9" s="176"/>
      <c r="GL9" s="176"/>
      <c r="GM9" s="176"/>
      <c r="GN9" s="176"/>
      <c r="GO9" s="176"/>
      <c r="GP9" s="176"/>
      <c r="GQ9" s="176"/>
      <c r="GR9" s="176"/>
      <c r="GS9" s="176"/>
      <c r="GT9" s="176"/>
      <c r="GU9" s="176"/>
      <c r="GV9" s="176"/>
      <c r="GW9" s="176"/>
      <c r="GX9" s="176"/>
      <c r="GY9" s="176"/>
      <c r="GZ9" s="176"/>
      <c r="HA9" s="176"/>
      <c r="HB9" s="176"/>
      <c r="HC9" s="176"/>
      <c r="HD9" s="176"/>
      <c r="HE9" s="176"/>
      <c r="HF9" s="176"/>
      <c r="HG9" s="176"/>
      <c r="HH9" s="176"/>
      <c r="HI9" s="176"/>
      <c r="HJ9" s="176"/>
      <c r="HK9" s="176"/>
      <c r="HL9" s="176"/>
      <c r="HM9" s="176"/>
      <c r="HN9" s="176"/>
      <c r="HO9" s="176"/>
      <c r="HP9" s="176"/>
      <c r="HQ9" s="176"/>
      <c r="HR9" s="176"/>
      <c r="HS9" s="176"/>
      <c r="HT9" s="176"/>
      <c r="HU9" s="176"/>
      <c r="HV9" s="176"/>
      <c r="HW9" s="176"/>
      <c r="HX9" s="176"/>
      <c r="HY9" s="176"/>
      <c r="HZ9" s="176"/>
      <c r="IA9" s="176"/>
      <c r="IB9" s="176"/>
      <c r="IC9" s="176"/>
      <c r="ID9" s="176"/>
      <c r="IE9" s="176"/>
      <c r="IF9" s="176"/>
      <c r="IG9" s="176"/>
      <c r="IH9" s="176"/>
      <c r="II9" s="176"/>
      <c r="IJ9" s="176"/>
      <c r="IK9" s="176"/>
      <c r="IL9" s="176"/>
      <c r="IM9" s="176"/>
      <c r="IN9" s="176"/>
      <c r="IO9" s="176"/>
      <c r="IP9" s="176"/>
      <c r="IQ9" s="176"/>
      <c r="IR9" s="176"/>
      <c r="IS9" s="176"/>
      <c r="IT9" s="176"/>
      <c r="IU9" s="176"/>
      <c r="IV9" s="176"/>
    </row>
    <row r="10" spans="1:256" x14ac:dyDescent="0.2">
      <c r="A10" s="166" t="s">
        <v>77</v>
      </c>
      <c r="B10" s="167" t="s">
        <v>286</v>
      </c>
      <c r="C10" s="167"/>
      <c r="D10" s="167"/>
      <c r="E10" s="181"/>
      <c r="F10" s="181"/>
      <c r="G10" s="182">
        <f>SUM(I10+K10+M10+O10+Q10+S10+U10+W10+Y10+AA10)</f>
        <v>0</v>
      </c>
      <c r="H10" s="183"/>
      <c r="I10" s="180"/>
      <c r="J10" s="184"/>
      <c r="K10" s="180"/>
      <c r="L10" s="183"/>
      <c r="M10" s="180"/>
      <c r="N10" s="183"/>
      <c r="O10" s="180"/>
      <c r="P10" s="183"/>
      <c r="Q10" s="180"/>
      <c r="R10" s="183"/>
      <c r="S10" s="180"/>
      <c r="T10" s="183"/>
      <c r="U10" s="180"/>
      <c r="V10" s="183"/>
      <c r="W10" s="180"/>
      <c r="X10" s="183"/>
      <c r="Y10" s="180"/>
      <c r="Z10" s="183"/>
      <c r="AA10" s="180"/>
      <c r="AB10" s="185"/>
      <c r="AC10" s="185"/>
      <c r="AD10" s="185"/>
      <c r="AE10" s="185"/>
      <c r="AF10" s="185"/>
      <c r="AG10" s="185"/>
      <c r="AH10" s="185"/>
      <c r="AI10" s="185"/>
      <c r="AJ10" s="185"/>
      <c r="AK10" s="185"/>
      <c r="AL10" s="185"/>
      <c r="AM10" s="185"/>
      <c r="AN10" s="185"/>
      <c r="AO10" s="185"/>
      <c r="AP10" s="185"/>
      <c r="AQ10" s="185"/>
      <c r="AR10" s="185"/>
      <c r="AS10" s="185"/>
      <c r="AT10" s="185"/>
      <c r="AU10" s="185"/>
      <c r="AV10" s="185"/>
      <c r="AW10" s="185"/>
      <c r="AX10" s="185"/>
      <c r="AY10" s="185"/>
      <c r="AZ10" s="185"/>
      <c r="BA10" s="185"/>
      <c r="BB10" s="185"/>
      <c r="BC10" s="185"/>
      <c r="BD10" s="185"/>
      <c r="BE10" s="185"/>
      <c r="BF10" s="185"/>
      <c r="BG10" s="185"/>
      <c r="BH10" s="185"/>
      <c r="BI10" s="185"/>
      <c r="BJ10" s="185"/>
      <c r="BK10" s="185"/>
      <c r="BL10" s="185"/>
      <c r="BM10" s="185"/>
      <c r="BN10" s="185"/>
      <c r="BO10" s="185"/>
      <c r="BP10" s="185"/>
      <c r="BQ10" s="185"/>
      <c r="BR10" s="185"/>
      <c r="BS10" s="185"/>
      <c r="BT10" s="185"/>
      <c r="BU10" s="185"/>
      <c r="BV10" s="185"/>
      <c r="BW10" s="185"/>
      <c r="BX10" s="185"/>
      <c r="BY10" s="185"/>
      <c r="BZ10" s="185"/>
      <c r="CA10" s="185"/>
      <c r="CB10" s="185"/>
      <c r="CC10" s="185"/>
      <c r="CD10" s="185"/>
      <c r="CE10" s="185"/>
      <c r="CF10" s="185"/>
      <c r="CG10" s="185"/>
      <c r="CH10" s="185"/>
      <c r="CI10" s="185"/>
      <c r="CJ10" s="185"/>
      <c r="CK10" s="185"/>
      <c r="CL10" s="185"/>
      <c r="CM10" s="185"/>
      <c r="CN10" s="185"/>
      <c r="CO10" s="185"/>
      <c r="CP10" s="185"/>
      <c r="CQ10" s="185"/>
      <c r="CR10" s="185"/>
      <c r="CS10" s="185"/>
      <c r="CT10" s="185"/>
      <c r="CU10" s="185"/>
      <c r="CV10" s="185"/>
      <c r="CW10" s="185"/>
      <c r="CX10" s="185"/>
      <c r="CY10" s="185"/>
      <c r="CZ10" s="185"/>
      <c r="DA10" s="185"/>
      <c r="DB10" s="185"/>
      <c r="DC10" s="185"/>
      <c r="DD10" s="185"/>
      <c r="DE10" s="185"/>
      <c r="DF10" s="185"/>
      <c r="DG10" s="185"/>
      <c r="DH10" s="185"/>
      <c r="DI10" s="185"/>
      <c r="DJ10" s="185"/>
      <c r="DK10" s="185"/>
      <c r="DL10" s="185"/>
      <c r="DM10" s="185"/>
      <c r="DN10" s="185"/>
      <c r="DO10" s="185"/>
      <c r="DP10" s="185"/>
      <c r="DQ10" s="185"/>
      <c r="DR10" s="185"/>
      <c r="DS10" s="185"/>
      <c r="DT10" s="185"/>
      <c r="DU10" s="185"/>
      <c r="DV10" s="185"/>
      <c r="DW10" s="185"/>
      <c r="DX10" s="185"/>
      <c r="DY10" s="185"/>
      <c r="DZ10" s="185"/>
      <c r="EA10" s="185"/>
      <c r="EB10" s="185"/>
      <c r="EC10" s="185"/>
      <c r="ED10" s="185"/>
      <c r="EE10" s="185"/>
      <c r="EF10" s="185"/>
      <c r="EG10" s="185"/>
      <c r="EH10" s="185"/>
      <c r="EI10" s="185"/>
      <c r="EJ10" s="185"/>
      <c r="EK10" s="185"/>
      <c r="EL10" s="185"/>
      <c r="EM10" s="185"/>
      <c r="EN10" s="185"/>
      <c r="EO10" s="185"/>
      <c r="EP10" s="185"/>
      <c r="EQ10" s="185"/>
      <c r="ER10" s="185"/>
      <c r="ES10" s="185"/>
      <c r="ET10" s="185"/>
      <c r="EU10" s="185"/>
      <c r="EV10" s="185"/>
      <c r="EW10" s="185"/>
      <c r="EX10" s="185"/>
      <c r="EY10" s="185"/>
      <c r="EZ10" s="185"/>
      <c r="FA10" s="185"/>
      <c r="FB10" s="185"/>
      <c r="FC10" s="185"/>
      <c r="FD10" s="185"/>
      <c r="FE10" s="185"/>
      <c r="FF10" s="185"/>
      <c r="FG10" s="185"/>
      <c r="FH10" s="185"/>
      <c r="FI10" s="185"/>
      <c r="FJ10" s="185"/>
      <c r="FK10" s="185"/>
      <c r="FL10" s="185"/>
      <c r="FM10" s="185"/>
      <c r="FN10" s="185"/>
      <c r="FO10" s="185"/>
      <c r="FP10" s="185"/>
      <c r="FQ10" s="185"/>
      <c r="FR10" s="185"/>
      <c r="FS10" s="185"/>
      <c r="FT10" s="185"/>
      <c r="FU10" s="185"/>
      <c r="FV10" s="185"/>
      <c r="FW10" s="185"/>
      <c r="FX10" s="185"/>
      <c r="FY10" s="185"/>
      <c r="FZ10" s="186"/>
      <c r="GA10" s="176"/>
      <c r="GB10" s="176"/>
      <c r="GC10" s="176"/>
      <c r="GD10" s="176"/>
      <c r="GE10" s="176"/>
      <c r="GF10" s="176"/>
      <c r="GG10" s="176"/>
      <c r="GH10" s="176"/>
      <c r="GI10" s="176"/>
      <c r="GJ10" s="176"/>
      <c r="GK10" s="176"/>
      <c r="GL10" s="176"/>
      <c r="GM10" s="176"/>
      <c r="GN10" s="176"/>
      <c r="GO10" s="176"/>
      <c r="GP10" s="176"/>
      <c r="GQ10" s="176"/>
      <c r="GR10" s="176"/>
      <c r="GS10" s="176"/>
      <c r="GT10" s="176"/>
      <c r="GU10" s="176"/>
      <c r="GV10" s="176"/>
      <c r="GW10" s="176"/>
      <c r="GX10" s="176"/>
      <c r="GY10" s="176"/>
      <c r="GZ10" s="176"/>
      <c r="HA10" s="176"/>
      <c r="HB10" s="176"/>
      <c r="HC10" s="176"/>
      <c r="HD10" s="176"/>
      <c r="HE10" s="176"/>
      <c r="HF10" s="176"/>
      <c r="HG10" s="176"/>
      <c r="HH10" s="176"/>
      <c r="HI10" s="176"/>
      <c r="HJ10" s="176"/>
      <c r="HK10" s="176"/>
      <c r="HL10" s="176"/>
      <c r="HM10" s="176"/>
      <c r="HN10" s="176"/>
      <c r="HO10" s="176"/>
      <c r="HP10" s="176"/>
      <c r="HQ10" s="176"/>
      <c r="HR10" s="176"/>
      <c r="HS10" s="176"/>
      <c r="HT10" s="176"/>
      <c r="HU10" s="176"/>
      <c r="HV10" s="176"/>
      <c r="HW10" s="176"/>
      <c r="HX10" s="176"/>
      <c r="HY10" s="176"/>
      <c r="HZ10" s="176"/>
      <c r="IA10" s="176"/>
      <c r="IB10" s="176"/>
      <c r="IC10" s="176"/>
      <c r="ID10" s="176"/>
      <c r="IE10" s="176"/>
      <c r="IF10" s="176"/>
      <c r="IG10" s="176"/>
      <c r="IH10" s="176"/>
      <c r="II10" s="176"/>
      <c r="IJ10" s="176"/>
      <c r="IK10" s="176"/>
      <c r="IL10" s="176"/>
      <c r="IM10" s="176"/>
      <c r="IN10" s="176"/>
      <c r="IO10" s="176"/>
      <c r="IP10" s="176"/>
      <c r="IQ10" s="176"/>
      <c r="IR10" s="176"/>
      <c r="IS10" s="176"/>
      <c r="IT10" s="176"/>
      <c r="IU10" s="176"/>
      <c r="IV10" s="176"/>
    </row>
    <row r="11" spans="1:256" x14ac:dyDescent="0.2">
      <c r="B11" s="167"/>
      <c r="C11" s="167"/>
      <c r="D11" s="167"/>
      <c r="E11" s="181"/>
      <c r="F11" s="181"/>
      <c r="G11" s="183"/>
      <c r="H11" s="183"/>
      <c r="I11" s="183"/>
      <c r="J11" s="183"/>
      <c r="K11" s="183"/>
      <c r="L11" s="183"/>
      <c r="M11" s="183"/>
      <c r="N11" s="183"/>
      <c r="O11" s="183"/>
      <c r="P11" s="183"/>
      <c r="Q11" s="183"/>
      <c r="R11" s="183"/>
      <c r="S11" s="183"/>
      <c r="T11" s="183"/>
      <c r="U11" s="183"/>
      <c r="V11" s="183"/>
      <c r="W11" s="183"/>
      <c r="X11" s="183"/>
      <c r="Y11" s="183"/>
      <c r="Z11" s="183"/>
      <c r="AA11" s="183"/>
      <c r="AB11" s="185"/>
      <c r="AC11" s="185"/>
      <c r="AD11" s="185"/>
      <c r="AE11" s="185"/>
      <c r="AF11" s="185"/>
      <c r="AG11" s="185"/>
      <c r="AH11" s="185"/>
      <c r="AI11" s="185"/>
      <c r="AJ11" s="185"/>
      <c r="AK11" s="185"/>
      <c r="AL11" s="185"/>
      <c r="AM11" s="185"/>
      <c r="AN11" s="185"/>
      <c r="AO11" s="185"/>
      <c r="AP11" s="185"/>
      <c r="AQ11" s="185"/>
      <c r="AR11" s="185"/>
      <c r="AS11" s="185"/>
      <c r="AT11" s="185"/>
      <c r="AU11" s="185"/>
      <c r="AV11" s="185"/>
      <c r="AW11" s="185"/>
      <c r="AX11" s="185"/>
      <c r="AY11" s="185"/>
      <c r="AZ11" s="185"/>
      <c r="BA11" s="185"/>
      <c r="BB11" s="185"/>
      <c r="BC11" s="185"/>
      <c r="BD11" s="185"/>
      <c r="BE11" s="185"/>
      <c r="BF11" s="185"/>
      <c r="BG11" s="185"/>
      <c r="BH11" s="185"/>
      <c r="BI11" s="185"/>
      <c r="BJ11" s="185"/>
      <c r="BK11" s="185"/>
      <c r="BL11" s="185"/>
      <c r="BM11" s="185"/>
      <c r="BN11" s="185"/>
      <c r="BO11" s="185"/>
      <c r="BP11" s="185"/>
      <c r="BQ11" s="185"/>
      <c r="BR11" s="185"/>
      <c r="BS11" s="185"/>
      <c r="BT11" s="185"/>
      <c r="BU11" s="185"/>
      <c r="BV11" s="185"/>
      <c r="BW11" s="185"/>
      <c r="BX11" s="185"/>
      <c r="BY11" s="185"/>
      <c r="BZ11" s="185"/>
      <c r="CA11" s="185"/>
      <c r="CB11" s="185"/>
      <c r="CC11" s="185"/>
      <c r="CD11" s="185"/>
      <c r="CE11" s="185"/>
      <c r="CF11" s="185"/>
      <c r="CG11" s="185"/>
      <c r="CH11" s="185"/>
      <c r="CI11" s="185"/>
      <c r="CJ11" s="185"/>
      <c r="CK11" s="185"/>
      <c r="CL11" s="185"/>
      <c r="CM11" s="185"/>
      <c r="CN11" s="185"/>
      <c r="CO11" s="185"/>
      <c r="CP11" s="185"/>
      <c r="CQ11" s="185"/>
      <c r="CR11" s="185"/>
      <c r="CS11" s="185"/>
      <c r="CT11" s="185"/>
      <c r="CU11" s="185"/>
      <c r="CV11" s="185"/>
      <c r="CW11" s="185"/>
      <c r="CX11" s="185"/>
      <c r="CY11" s="185"/>
      <c r="CZ11" s="185"/>
      <c r="DA11" s="185"/>
      <c r="DB11" s="185"/>
      <c r="DC11" s="185"/>
      <c r="DD11" s="185"/>
      <c r="DE11" s="185"/>
      <c r="DF11" s="185"/>
      <c r="DG11" s="185"/>
      <c r="DH11" s="185"/>
      <c r="DI11" s="185"/>
      <c r="DJ11" s="185"/>
      <c r="DK11" s="185"/>
      <c r="DL11" s="185"/>
      <c r="DM11" s="185"/>
      <c r="DN11" s="185"/>
      <c r="DO11" s="185"/>
      <c r="DP11" s="185"/>
      <c r="DQ11" s="185"/>
      <c r="DR11" s="185"/>
      <c r="DS11" s="185"/>
      <c r="DT11" s="185"/>
      <c r="DU11" s="185"/>
      <c r="DV11" s="185"/>
      <c r="DW11" s="185"/>
      <c r="DX11" s="185"/>
      <c r="DY11" s="185"/>
      <c r="DZ11" s="185"/>
      <c r="EA11" s="185"/>
      <c r="EB11" s="185"/>
      <c r="EC11" s="185"/>
      <c r="ED11" s="185"/>
      <c r="EE11" s="185"/>
      <c r="EF11" s="185"/>
      <c r="EG11" s="185"/>
      <c r="EH11" s="185"/>
      <c r="EI11" s="185"/>
      <c r="EJ11" s="185"/>
      <c r="EK11" s="185"/>
      <c r="EL11" s="185"/>
      <c r="EM11" s="185"/>
      <c r="EN11" s="185"/>
      <c r="EO11" s="185"/>
      <c r="EP11" s="185"/>
      <c r="EQ11" s="185"/>
      <c r="ER11" s="185"/>
      <c r="ES11" s="185"/>
      <c r="ET11" s="185"/>
      <c r="EU11" s="185"/>
      <c r="EV11" s="185"/>
      <c r="EW11" s="185"/>
      <c r="EX11" s="185"/>
      <c r="EY11" s="185"/>
      <c r="EZ11" s="185"/>
      <c r="FA11" s="185"/>
      <c r="FB11" s="185"/>
      <c r="FC11" s="185"/>
      <c r="FD11" s="185"/>
      <c r="FE11" s="185"/>
      <c r="FF11" s="185"/>
      <c r="FG11" s="185"/>
      <c r="FH11" s="185"/>
      <c r="FI11" s="185"/>
      <c r="FJ11" s="185"/>
      <c r="FK11" s="185"/>
      <c r="FL11" s="185"/>
      <c r="FM11" s="185"/>
      <c r="FN11" s="185"/>
      <c r="FO11" s="185"/>
      <c r="FP11" s="185"/>
      <c r="FQ11" s="185"/>
      <c r="FR11" s="185"/>
      <c r="FS11" s="185"/>
      <c r="FT11" s="185"/>
      <c r="FU11" s="185"/>
      <c r="FV11" s="185"/>
      <c r="FW11" s="185"/>
      <c r="FX11" s="185"/>
      <c r="FY11" s="185"/>
      <c r="FZ11" s="186"/>
      <c r="GA11" s="176"/>
      <c r="GB11" s="176"/>
      <c r="GC11" s="176"/>
      <c r="GD11" s="176"/>
      <c r="GE11" s="176"/>
      <c r="GF11" s="176"/>
      <c r="GG11" s="176"/>
      <c r="GH11" s="176"/>
      <c r="GI11" s="176"/>
      <c r="GJ11" s="176"/>
      <c r="GK11" s="176"/>
      <c r="GL11" s="176"/>
      <c r="GM11" s="176"/>
      <c r="GN11" s="176"/>
      <c r="GO11" s="176"/>
      <c r="GP11" s="176"/>
      <c r="GQ11" s="176"/>
      <c r="GR11" s="176"/>
      <c r="GS11" s="176"/>
      <c r="GT11" s="176"/>
      <c r="GU11" s="176"/>
      <c r="GV11" s="176"/>
      <c r="GW11" s="176"/>
      <c r="GX11" s="176"/>
      <c r="GY11" s="176"/>
      <c r="GZ11" s="176"/>
      <c r="HA11" s="176"/>
      <c r="HB11" s="176"/>
      <c r="HC11" s="176"/>
      <c r="HD11" s="176"/>
      <c r="HE11" s="176"/>
      <c r="HF11" s="176"/>
      <c r="HG11" s="176"/>
      <c r="HH11" s="176"/>
      <c r="HI11" s="176"/>
      <c r="HJ11" s="176"/>
      <c r="HK11" s="176"/>
      <c r="HL11" s="176"/>
      <c r="HM11" s="176"/>
      <c r="HN11" s="176"/>
      <c r="HO11" s="176"/>
      <c r="HP11" s="176"/>
      <c r="HQ11" s="176"/>
      <c r="HR11" s="176"/>
      <c r="HS11" s="176"/>
      <c r="HT11" s="176"/>
      <c r="HU11" s="176"/>
      <c r="HV11" s="176"/>
      <c r="HW11" s="176"/>
      <c r="HX11" s="176"/>
      <c r="HY11" s="176"/>
      <c r="HZ11" s="176"/>
      <c r="IA11" s="176"/>
      <c r="IB11" s="176"/>
      <c r="IC11" s="176"/>
      <c r="ID11" s="176"/>
      <c r="IE11" s="176"/>
      <c r="IF11" s="176"/>
      <c r="IG11" s="176"/>
      <c r="IH11" s="176"/>
      <c r="II11" s="176"/>
      <c r="IJ11" s="176"/>
      <c r="IK11" s="176"/>
      <c r="IL11" s="176"/>
      <c r="IM11" s="176"/>
      <c r="IN11" s="176"/>
      <c r="IO11" s="176"/>
      <c r="IP11" s="176"/>
      <c r="IQ11" s="176"/>
      <c r="IR11" s="176"/>
      <c r="IS11" s="176"/>
      <c r="IT11" s="176"/>
      <c r="IU11" s="176"/>
      <c r="IV11" s="176"/>
    </row>
    <row r="12" spans="1:256" x14ac:dyDescent="0.2">
      <c r="A12" s="166" t="s">
        <v>78</v>
      </c>
      <c r="B12" s="167" t="s">
        <v>287</v>
      </c>
      <c r="C12" s="167"/>
      <c r="D12" s="167"/>
      <c r="E12" s="181"/>
      <c r="F12" s="181"/>
      <c r="G12" s="182">
        <f>SUM(I12+K12+M12+O12+Q12+S12+U12+W12+Y12+AA12)</f>
        <v>0</v>
      </c>
      <c r="H12" s="183"/>
      <c r="I12" s="180"/>
      <c r="J12" s="184"/>
      <c r="K12" s="180"/>
      <c r="L12" s="183"/>
      <c r="M12" s="180"/>
      <c r="N12" s="183"/>
      <c r="O12" s="180"/>
      <c r="P12" s="183"/>
      <c r="Q12" s="180"/>
      <c r="R12" s="183"/>
      <c r="S12" s="180"/>
      <c r="T12" s="183"/>
      <c r="U12" s="180"/>
      <c r="V12" s="183"/>
      <c r="W12" s="180"/>
      <c r="X12" s="183"/>
      <c r="Y12" s="180"/>
      <c r="Z12" s="183"/>
      <c r="AA12" s="180"/>
      <c r="AB12" s="185"/>
      <c r="AC12" s="185" t="s">
        <v>288</v>
      </c>
      <c r="AD12" s="185"/>
      <c r="AE12" s="185"/>
      <c r="AF12" s="185"/>
      <c r="AG12" s="185"/>
      <c r="AH12" s="185"/>
      <c r="AI12" s="185"/>
      <c r="AJ12" s="185"/>
      <c r="AK12" s="185"/>
      <c r="AL12" s="185"/>
      <c r="AM12" s="185"/>
      <c r="AN12" s="185"/>
      <c r="AO12" s="185"/>
      <c r="AP12" s="185"/>
      <c r="AQ12" s="185"/>
      <c r="AR12" s="185"/>
      <c r="AS12" s="185"/>
      <c r="AT12" s="185"/>
      <c r="AU12" s="185"/>
      <c r="AV12" s="185"/>
      <c r="AW12" s="185"/>
      <c r="AX12" s="185"/>
      <c r="AY12" s="185"/>
      <c r="AZ12" s="185"/>
      <c r="BA12" s="185"/>
      <c r="BB12" s="185"/>
      <c r="BC12" s="185"/>
      <c r="BD12" s="185"/>
      <c r="BE12" s="185"/>
      <c r="BF12" s="185"/>
      <c r="BG12" s="185"/>
      <c r="BH12" s="185"/>
      <c r="BI12" s="185"/>
      <c r="BJ12" s="185"/>
      <c r="BK12" s="185"/>
      <c r="BL12" s="185"/>
      <c r="BM12" s="185"/>
      <c r="BN12" s="185"/>
      <c r="BO12" s="185"/>
      <c r="BP12" s="185"/>
      <c r="BQ12" s="185"/>
      <c r="BR12" s="185"/>
      <c r="BS12" s="185"/>
      <c r="BT12" s="185"/>
      <c r="BU12" s="185"/>
      <c r="BV12" s="185"/>
      <c r="BW12" s="185"/>
      <c r="BX12" s="185"/>
      <c r="BY12" s="185"/>
      <c r="BZ12" s="185"/>
      <c r="CA12" s="185"/>
      <c r="CB12" s="185"/>
      <c r="CC12" s="185"/>
      <c r="CD12" s="185"/>
      <c r="CE12" s="185"/>
      <c r="CF12" s="185"/>
      <c r="CG12" s="185"/>
      <c r="CH12" s="185"/>
      <c r="CI12" s="185"/>
      <c r="CJ12" s="185"/>
      <c r="CK12" s="185"/>
      <c r="CL12" s="185"/>
      <c r="CM12" s="185"/>
      <c r="CN12" s="185"/>
      <c r="CO12" s="185"/>
      <c r="CP12" s="185"/>
      <c r="CQ12" s="185"/>
      <c r="CR12" s="185"/>
      <c r="CS12" s="185"/>
      <c r="CT12" s="185"/>
      <c r="CU12" s="185"/>
      <c r="CV12" s="185"/>
      <c r="CW12" s="185"/>
      <c r="CX12" s="185"/>
      <c r="CY12" s="185"/>
      <c r="CZ12" s="185"/>
      <c r="DA12" s="185"/>
      <c r="DB12" s="185"/>
      <c r="DC12" s="185"/>
      <c r="DD12" s="185"/>
      <c r="DE12" s="185"/>
      <c r="DF12" s="185"/>
      <c r="DG12" s="185"/>
      <c r="DH12" s="185"/>
      <c r="DI12" s="185"/>
      <c r="DJ12" s="185"/>
      <c r="DK12" s="185"/>
      <c r="DL12" s="185"/>
      <c r="DM12" s="185"/>
      <c r="DN12" s="185"/>
      <c r="DO12" s="185"/>
      <c r="DP12" s="185"/>
      <c r="DQ12" s="185"/>
      <c r="DR12" s="185"/>
      <c r="DS12" s="185"/>
      <c r="DT12" s="185"/>
      <c r="DU12" s="185"/>
      <c r="DV12" s="185"/>
      <c r="DW12" s="185"/>
      <c r="DX12" s="185"/>
      <c r="DY12" s="185"/>
      <c r="DZ12" s="185"/>
      <c r="EA12" s="185"/>
      <c r="EB12" s="185"/>
      <c r="EC12" s="185"/>
      <c r="ED12" s="185"/>
      <c r="EE12" s="185"/>
      <c r="EF12" s="185"/>
      <c r="EG12" s="185"/>
      <c r="EH12" s="185"/>
      <c r="EI12" s="185"/>
      <c r="EJ12" s="185"/>
      <c r="EK12" s="185"/>
      <c r="EL12" s="185"/>
      <c r="EM12" s="185"/>
      <c r="EN12" s="185"/>
      <c r="EO12" s="185"/>
      <c r="EP12" s="185"/>
      <c r="EQ12" s="185"/>
      <c r="ER12" s="185"/>
      <c r="ES12" s="185"/>
      <c r="ET12" s="185"/>
      <c r="EU12" s="185"/>
      <c r="EV12" s="185"/>
      <c r="EW12" s="185"/>
      <c r="EX12" s="185"/>
      <c r="EY12" s="185"/>
      <c r="EZ12" s="185"/>
      <c r="FA12" s="185"/>
      <c r="FB12" s="185"/>
      <c r="FC12" s="185"/>
      <c r="FD12" s="185"/>
      <c r="FE12" s="185"/>
      <c r="FF12" s="185"/>
      <c r="FG12" s="185"/>
      <c r="FH12" s="185"/>
      <c r="FI12" s="185"/>
      <c r="FJ12" s="185"/>
      <c r="FK12" s="185"/>
      <c r="FL12" s="185"/>
      <c r="FM12" s="185"/>
      <c r="FN12" s="185"/>
      <c r="FO12" s="185"/>
      <c r="FP12" s="185"/>
      <c r="FQ12" s="185"/>
      <c r="FR12" s="185"/>
      <c r="FS12" s="185"/>
      <c r="FT12" s="185"/>
      <c r="FU12" s="185"/>
      <c r="FV12" s="185"/>
      <c r="FW12" s="185"/>
      <c r="FX12" s="185"/>
      <c r="FY12" s="185"/>
      <c r="FZ12" s="186"/>
      <c r="GA12" s="176"/>
      <c r="GB12" s="176"/>
      <c r="GC12" s="176"/>
      <c r="GD12" s="176"/>
      <c r="GE12" s="176"/>
      <c r="GF12" s="176"/>
      <c r="GG12" s="176"/>
      <c r="GH12" s="176"/>
      <c r="GI12" s="176"/>
      <c r="GJ12" s="176"/>
      <c r="GK12" s="176"/>
      <c r="GL12" s="176"/>
      <c r="GM12" s="176"/>
      <c r="GN12" s="176"/>
      <c r="GO12" s="176"/>
      <c r="GP12" s="176"/>
      <c r="GQ12" s="176"/>
      <c r="GR12" s="176"/>
      <c r="GS12" s="176"/>
      <c r="GT12" s="176"/>
      <c r="GU12" s="176"/>
      <c r="GV12" s="176"/>
      <c r="GW12" s="176"/>
      <c r="GX12" s="176"/>
      <c r="GY12" s="176"/>
      <c r="GZ12" s="176"/>
      <c r="HA12" s="176"/>
      <c r="HB12" s="176"/>
      <c r="HC12" s="176"/>
      <c r="HD12" s="176"/>
      <c r="HE12" s="176"/>
      <c r="HF12" s="176"/>
      <c r="HG12" s="176"/>
      <c r="HH12" s="176"/>
      <c r="HI12" s="176"/>
      <c r="HJ12" s="176"/>
      <c r="HK12" s="176"/>
      <c r="HL12" s="176"/>
      <c r="HM12" s="176"/>
      <c r="HN12" s="176"/>
      <c r="HO12" s="176"/>
      <c r="HP12" s="176"/>
      <c r="HQ12" s="176"/>
      <c r="HR12" s="176"/>
      <c r="HS12" s="176"/>
      <c r="HT12" s="176"/>
      <c r="HU12" s="176"/>
      <c r="HV12" s="176"/>
      <c r="HW12" s="176"/>
      <c r="HX12" s="176"/>
      <c r="HY12" s="176"/>
      <c r="HZ12" s="176"/>
      <c r="IA12" s="176"/>
      <c r="IB12" s="176"/>
      <c r="IC12" s="176"/>
      <c r="ID12" s="176"/>
      <c r="IE12" s="176"/>
      <c r="IF12" s="176"/>
      <c r="IG12" s="176"/>
      <c r="IH12" s="176"/>
      <c r="II12" s="176"/>
      <c r="IJ12" s="176"/>
      <c r="IK12" s="176"/>
      <c r="IL12" s="176"/>
      <c r="IM12" s="176"/>
      <c r="IN12" s="176"/>
      <c r="IO12" s="176"/>
      <c r="IP12" s="176"/>
      <c r="IQ12" s="176"/>
      <c r="IR12" s="176"/>
      <c r="IS12" s="176"/>
      <c r="IT12" s="176"/>
      <c r="IU12" s="176"/>
      <c r="IV12" s="176"/>
    </row>
    <row r="13" spans="1:256" x14ac:dyDescent="0.2">
      <c r="B13" s="167"/>
      <c r="C13" s="167"/>
      <c r="D13" s="167"/>
      <c r="E13" s="181"/>
      <c r="F13" s="181"/>
      <c r="G13" s="183"/>
      <c r="H13" s="183"/>
      <c r="I13" s="183"/>
      <c r="J13" s="183"/>
      <c r="K13" s="183"/>
      <c r="L13" s="183"/>
      <c r="M13" s="183"/>
      <c r="N13" s="183"/>
      <c r="O13" s="183"/>
      <c r="P13" s="183"/>
      <c r="Q13" s="183"/>
      <c r="R13" s="183"/>
      <c r="S13" s="183"/>
      <c r="T13" s="183"/>
      <c r="U13" s="183"/>
      <c r="V13" s="183"/>
      <c r="W13" s="183"/>
      <c r="X13" s="183"/>
      <c r="Y13" s="183"/>
      <c r="Z13" s="183"/>
      <c r="AA13" s="183"/>
      <c r="AB13" s="185"/>
      <c r="AC13" s="185"/>
      <c r="AD13" s="185"/>
      <c r="AE13" s="185"/>
      <c r="AF13" s="185"/>
      <c r="AG13" s="185"/>
      <c r="AH13" s="185"/>
      <c r="AI13" s="185"/>
      <c r="AJ13" s="185"/>
      <c r="AK13" s="185"/>
      <c r="AL13" s="185"/>
      <c r="AM13" s="185"/>
      <c r="AN13" s="185"/>
      <c r="AO13" s="185"/>
      <c r="AP13" s="185"/>
      <c r="AQ13" s="185"/>
      <c r="AR13" s="185"/>
      <c r="AS13" s="185"/>
      <c r="AT13" s="185"/>
      <c r="AU13" s="185"/>
      <c r="AV13" s="185"/>
      <c r="AW13" s="185"/>
      <c r="AX13" s="185"/>
      <c r="AY13" s="185"/>
      <c r="AZ13" s="185"/>
      <c r="BA13" s="185"/>
      <c r="BB13" s="185"/>
      <c r="BC13" s="185"/>
      <c r="BD13" s="185"/>
      <c r="BE13" s="185"/>
      <c r="BF13" s="185"/>
      <c r="BG13" s="185"/>
      <c r="BH13" s="185"/>
      <c r="BI13" s="185"/>
      <c r="BJ13" s="185"/>
      <c r="BK13" s="185"/>
      <c r="BL13" s="185"/>
      <c r="BM13" s="185"/>
      <c r="BN13" s="185"/>
      <c r="BO13" s="185"/>
      <c r="BP13" s="185"/>
      <c r="BQ13" s="185"/>
      <c r="BR13" s="185"/>
      <c r="BS13" s="185"/>
      <c r="BT13" s="185"/>
      <c r="BU13" s="185"/>
      <c r="BV13" s="185"/>
      <c r="BW13" s="185"/>
      <c r="BX13" s="185"/>
      <c r="BY13" s="185"/>
      <c r="BZ13" s="185"/>
      <c r="CA13" s="185"/>
      <c r="CB13" s="185"/>
      <c r="CC13" s="185"/>
      <c r="CD13" s="185"/>
      <c r="CE13" s="185"/>
      <c r="CF13" s="185"/>
      <c r="CG13" s="185"/>
      <c r="CH13" s="185"/>
      <c r="CI13" s="185"/>
      <c r="CJ13" s="185"/>
      <c r="CK13" s="185"/>
      <c r="CL13" s="185"/>
      <c r="CM13" s="185"/>
      <c r="CN13" s="185"/>
      <c r="CO13" s="185"/>
      <c r="CP13" s="185"/>
      <c r="CQ13" s="185"/>
      <c r="CR13" s="185"/>
      <c r="CS13" s="185"/>
      <c r="CT13" s="185"/>
      <c r="CU13" s="185"/>
      <c r="CV13" s="185"/>
      <c r="CW13" s="185"/>
      <c r="CX13" s="185"/>
      <c r="CY13" s="185"/>
      <c r="CZ13" s="185"/>
      <c r="DA13" s="185"/>
      <c r="DB13" s="185"/>
      <c r="DC13" s="185"/>
      <c r="DD13" s="185"/>
      <c r="DE13" s="185"/>
      <c r="DF13" s="185"/>
      <c r="DG13" s="185"/>
      <c r="DH13" s="185"/>
      <c r="DI13" s="185"/>
      <c r="DJ13" s="185"/>
      <c r="DK13" s="185"/>
      <c r="DL13" s="185"/>
      <c r="DM13" s="185"/>
      <c r="DN13" s="185"/>
      <c r="DO13" s="185"/>
      <c r="DP13" s="185"/>
      <c r="DQ13" s="185"/>
      <c r="DR13" s="185"/>
      <c r="DS13" s="185"/>
      <c r="DT13" s="185"/>
      <c r="DU13" s="185"/>
      <c r="DV13" s="185"/>
      <c r="DW13" s="185"/>
      <c r="DX13" s="185"/>
      <c r="DY13" s="185"/>
      <c r="DZ13" s="185"/>
      <c r="EA13" s="185"/>
      <c r="EB13" s="185"/>
      <c r="EC13" s="185"/>
      <c r="ED13" s="185"/>
      <c r="EE13" s="185"/>
      <c r="EF13" s="185"/>
      <c r="EG13" s="185"/>
      <c r="EH13" s="185"/>
      <c r="EI13" s="185"/>
      <c r="EJ13" s="185"/>
      <c r="EK13" s="185"/>
      <c r="EL13" s="185"/>
      <c r="EM13" s="185"/>
      <c r="EN13" s="185"/>
      <c r="EO13" s="185"/>
      <c r="EP13" s="185"/>
      <c r="EQ13" s="185"/>
      <c r="ER13" s="185"/>
      <c r="ES13" s="185"/>
      <c r="ET13" s="185"/>
      <c r="EU13" s="185"/>
      <c r="EV13" s="185"/>
      <c r="EW13" s="185"/>
      <c r="EX13" s="185"/>
      <c r="EY13" s="185"/>
      <c r="EZ13" s="185"/>
      <c r="FA13" s="185"/>
      <c r="FB13" s="185"/>
      <c r="FC13" s="185"/>
      <c r="FD13" s="185"/>
      <c r="FE13" s="185"/>
      <c r="FF13" s="185"/>
      <c r="FG13" s="185"/>
      <c r="FH13" s="185"/>
      <c r="FI13" s="185"/>
      <c r="FJ13" s="185"/>
      <c r="FK13" s="185"/>
      <c r="FL13" s="185"/>
      <c r="FM13" s="185"/>
      <c r="FN13" s="185"/>
      <c r="FO13" s="185"/>
      <c r="FP13" s="185"/>
      <c r="FQ13" s="185"/>
      <c r="FR13" s="185"/>
      <c r="FS13" s="185"/>
      <c r="FT13" s="185"/>
      <c r="FU13" s="185"/>
      <c r="FV13" s="185"/>
      <c r="FW13" s="185"/>
      <c r="FX13" s="185"/>
      <c r="FY13" s="185"/>
      <c r="FZ13" s="186"/>
      <c r="GA13" s="176"/>
      <c r="GB13" s="176"/>
      <c r="GC13" s="176"/>
      <c r="GD13" s="176"/>
      <c r="GE13" s="176"/>
      <c r="GF13" s="176"/>
      <c r="GG13" s="176"/>
      <c r="GH13" s="176"/>
      <c r="GI13" s="176"/>
      <c r="GJ13" s="176"/>
      <c r="GK13" s="176"/>
      <c r="GL13" s="176"/>
      <c r="GM13" s="176"/>
      <c r="GN13" s="176"/>
      <c r="GO13" s="176"/>
      <c r="GP13" s="176"/>
      <c r="GQ13" s="176"/>
      <c r="GR13" s="176"/>
      <c r="GS13" s="176"/>
      <c r="GT13" s="176"/>
      <c r="GU13" s="176"/>
      <c r="GV13" s="176"/>
      <c r="GW13" s="176"/>
      <c r="GX13" s="176"/>
      <c r="GY13" s="176"/>
      <c r="GZ13" s="176"/>
      <c r="HA13" s="176"/>
      <c r="HB13" s="176"/>
      <c r="HC13" s="176"/>
      <c r="HD13" s="176"/>
      <c r="HE13" s="176"/>
      <c r="HF13" s="176"/>
      <c r="HG13" s="176"/>
      <c r="HH13" s="176"/>
      <c r="HI13" s="176"/>
      <c r="HJ13" s="176"/>
      <c r="HK13" s="176"/>
      <c r="HL13" s="176"/>
      <c r="HM13" s="176"/>
      <c r="HN13" s="176"/>
      <c r="HO13" s="176"/>
      <c r="HP13" s="176"/>
      <c r="HQ13" s="176"/>
      <c r="HR13" s="176"/>
      <c r="HS13" s="176"/>
      <c r="HT13" s="176"/>
      <c r="HU13" s="176"/>
      <c r="HV13" s="176"/>
      <c r="HW13" s="176"/>
      <c r="HX13" s="176"/>
      <c r="HY13" s="176"/>
      <c r="HZ13" s="176"/>
      <c r="IA13" s="176"/>
      <c r="IB13" s="176"/>
      <c r="IC13" s="176"/>
      <c r="ID13" s="176"/>
      <c r="IE13" s="176"/>
      <c r="IF13" s="176"/>
      <c r="IG13" s="176"/>
      <c r="IH13" s="176"/>
      <c r="II13" s="176"/>
      <c r="IJ13" s="176"/>
      <c r="IK13" s="176"/>
      <c r="IL13" s="176"/>
      <c r="IM13" s="176"/>
      <c r="IN13" s="176"/>
      <c r="IO13" s="176"/>
      <c r="IP13" s="176"/>
      <c r="IQ13" s="176"/>
      <c r="IR13" s="176"/>
      <c r="IS13" s="176"/>
      <c r="IT13" s="176"/>
      <c r="IU13" s="176"/>
      <c r="IV13" s="176"/>
    </row>
    <row r="14" spans="1:256" x14ac:dyDescent="0.2">
      <c r="A14" s="166" t="s">
        <v>100</v>
      </c>
      <c r="B14" s="167" t="s">
        <v>289</v>
      </c>
      <c r="C14" s="167"/>
      <c r="D14" s="167"/>
      <c r="E14" s="181"/>
      <c r="F14" s="181"/>
      <c r="G14" s="182">
        <f>SUM(I14+K14+M14+O14+Q14+S14+U14+W14+Y14+AA14)</f>
        <v>0</v>
      </c>
      <c r="H14" s="183"/>
      <c r="I14" s="180"/>
      <c r="J14" s="184"/>
      <c r="K14" s="180"/>
      <c r="L14" s="183"/>
      <c r="M14" s="180"/>
      <c r="N14" s="183"/>
      <c r="O14" s="180"/>
      <c r="P14" s="183"/>
      <c r="Q14" s="180"/>
      <c r="R14" s="183"/>
      <c r="S14" s="180"/>
      <c r="T14" s="183"/>
      <c r="U14" s="180"/>
      <c r="V14" s="183"/>
      <c r="W14" s="180"/>
      <c r="X14" s="183"/>
      <c r="Y14" s="180"/>
      <c r="Z14" s="183"/>
      <c r="AA14" s="180"/>
      <c r="AB14" s="185"/>
      <c r="AC14" s="185"/>
      <c r="AD14" s="185"/>
      <c r="AE14" s="185"/>
      <c r="AF14" s="185"/>
      <c r="AG14" s="185"/>
      <c r="AH14" s="185"/>
      <c r="AI14" s="185"/>
      <c r="AJ14" s="185"/>
      <c r="AK14" s="185"/>
      <c r="AL14" s="185"/>
      <c r="AM14" s="185"/>
      <c r="AN14" s="185"/>
      <c r="AO14" s="185"/>
      <c r="AP14" s="185"/>
      <c r="AQ14" s="185"/>
      <c r="AR14" s="185"/>
      <c r="AS14" s="185"/>
      <c r="AT14" s="185"/>
      <c r="AU14" s="185"/>
      <c r="AV14" s="185"/>
      <c r="AW14" s="185"/>
      <c r="AX14" s="185"/>
      <c r="AY14" s="185"/>
      <c r="AZ14" s="185"/>
      <c r="BA14" s="185"/>
      <c r="BB14" s="185"/>
      <c r="BC14" s="185"/>
      <c r="BD14" s="185"/>
      <c r="BE14" s="185"/>
      <c r="BF14" s="185"/>
      <c r="BG14" s="185"/>
      <c r="BH14" s="185"/>
      <c r="BI14" s="185"/>
      <c r="BJ14" s="185"/>
      <c r="BK14" s="185"/>
      <c r="BL14" s="185"/>
      <c r="BM14" s="185"/>
      <c r="BN14" s="185"/>
      <c r="BO14" s="185"/>
      <c r="BP14" s="185"/>
      <c r="BQ14" s="185"/>
      <c r="BR14" s="185"/>
      <c r="BS14" s="185"/>
      <c r="BT14" s="185"/>
      <c r="BU14" s="185"/>
      <c r="BV14" s="185"/>
      <c r="BW14" s="185"/>
      <c r="BX14" s="185"/>
      <c r="BY14" s="185"/>
      <c r="BZ14" s="185"/>
      <c r="CA14" s="185"/>
      <c r="CB14" s="185"/>
      <c r="CC14" s="185"/>
      <c r="CD14" s="185"/>
      <c r="CE14" s="185"/>
      <c r="CF14" s="185"/>
      <c r="CG14" s="185"/>
      <c r="CH14" s="185"/>
      <c r="CI14" s="185"/>
      <c r="CJ14" s="185"/>
      <c r="CK14" s="185"/>
      <c r="CL14" s="185"/>
      <c r="CM14" s="185"/>
      <c r="CN14" s="185"/>
      <c r="CO14" s="185"/>
      <c r="CP14" s="185"/>
      <c r="CQ14" s="185"/>
      <c r="CR14" s="185"/>
      <c r="CS14" s="185"/>
      <c r="CT14" s="185"/>
      <c r="CU14" s="185"/>
      <c r="CV14" s="185"/>
      <c r="CW14" s="185"/>
      <c r="CX14" s="185"/>
      <c r="CY14" s="185"/>
      <c r="CZ14" s="185"/>
      <c r="DA14" s="185"/>
      <c r="DB14" s="185"/>
      <c r="DC14" s="185"/>
      <c r="DD14" s="185"/>
      <c r="DE14" s="185"/>
      <c r="DF14" s="185"/>
      <c r="DG14" s="185"/>
      <c r="DH14" s="185"/>
      <c r="DI14" s="185"/>
      <c r="DJ14" s="185"/>
      <c r="DK14" s="185"/>
      <c r="DL14" s="185"/>
      <c r="DM14" s="185"/>
      <c r="DN14" s="185"/>
      <c r="DO14" s="185"/>
      <c r="DP14" s="185"/>
      <c r="DQ14" s="185"/>
      <c r="DR14" s="185"/>
      <c r="DS14" s="185"/>
      <c r="DT14" s="185"/>
      <c r="DU14" s="185"/>
      <c r="DV14" s="185"/>
      <c r="DW14" s="185"/>
      <c r="DX14" s="185"/>
      <c r="DY14" s="185"/>
      <c r="DZ14" s="185"/>
      <c r="EA14" s="185"/>
      <c r="EB14" s="185"/>
      <c r="EC14" s="185"/>
      <c r="ED14" s="185"/>
      <c r="EE14" s="185"/>
      <c r="EF14" s="185"/>
      <c r="EG14" s="185"/>
      <c r="EH14" s="185"/>
      <c r="EI14" s="185"/>
      <c r="EJ14" s="185"/>
      <c r="EK14" s="185"/>
      <c r="EL14" s="185"/>
      <c r="EM14" s="185"/>
      <c r="EN14" s="185"/>
      <c r="EO14" s="185"/>
      <c r="EP14" s="185"/>
      <c r="EQ14" s="185"/>
      <c r="ER14" s="185"/>
      <c r="ES14" s="185"/>
      <c r="ET14" s="185"/>
      <c r="EU14" s="185"/>
      <c r="EV14" s="185"/>
      <c r="EW14" s="185"/>
      <c r="EX14" s="185"/>
      <c r="EY14" s="185"/>
      <c r="EZ14" s="185"/>
      <c r="FA14" s="185"/>
      <c r="FB14" s="185"/>
      <c r="FC14" s="185"/>
      <c r="FD14" s="185"/>
      <c r="FE14" s="185"/>
      <c r="FF14" s="185"/>
      <c r="FG14" s="185"/>
      <c r="FH14" s="185"/>
      <c r="FI14" s="185"/>
      <c r="FJ14" s="185"/>
      <c r="FK14" s="185"/>
      <c r="FL14" s="185"/>
      <c r="FM14" s="185"/>
      <c r="FN14" s="185"/>
      <c r="FO14" s="185"/>
      <c r="FP14" s="185"/>
      <c r="FQ14" s="185"/>
      <c r="FR14" s="185"/>
      <c r="FS14" s="185"/>
      <c r="FT14" s="185"/>
      <c r="FU14" s="185"/>
      <c r="FV14" s="185"/>
      <c r="FW14" s="185"/>
      <c r="FX14" s="185"/>
      <c r="FY14" s="185"/>
      <c r="FZ14" s="186"/>
      <c r="GA14" s="176"/>
      <c r="GB14" s="176"/>
      <c r="GC14" s="176"/>
      <c r="GD14" s="176"/>
      <c r="GE14" s="176"/>
      <c r="GF14" s="176"/>
      <c r="GG14" s="176"/>
      <c r="GH14" s="176"/>
      <c r="GI14" s="176"/>
      <c r="GJ14" s="176"/>
      <c r="GK14" s="176"/>
      <c r="GL14" s="176"/>
      <c r="GM14" s="176"/>
      <c r="GN14" s="176"/>
      <c r="GO14" s="176"/>
      <c r="GP14" s="176"/>
      <c r="GQ14" s="176"/>
      <c r="GR14" s="176"/>
      <c r="GS14" s="176"/>
      <c r="GT14" s="176"/>
      <c r="GU14" s="176"/>
      <c r="GV14" s="176"/>
      <c r="GW14" s="176"/>
      <c r="GX14" s="176"/>
      <c r="GY14" s="176"/>
      <c r="GZ14" s="176"/>
      <c r="HA14" s="176"/>
      <c r="HB14" s="176"/>
      <c r="HC14" s="176"/>
      <c r="HD14" s="176"/>
      <c r="HE14" s="176"/>
      <c r="HF14" s="176"/>
      <c r="HG14" s="176"/>
      <c r="HH14" s="176"/>
      <c r="HI14" s="176"/>
      <c r="HJ14" s="176"/>
      <c r="HK14" s="176"/>
      <c r="HL14" s="176"/>
      <c r="HM14" s="176"/>
      <c r="HN14" s="176"/>
      <c r="HO14" s="176"/>
      <c r="HP14" s="176"/>
      <c r="HQ14" s="176"/>
      <c r="HR14" s="176"/>
      <c r="HS14" s="176"/>
      <c r="HT14" s="176"/>
      <c r="HU14" s="176"/>
      <c r="HV14" s="176"/>
      <c r="HW14" s="176"/>
      <c r="HX14" s="176"/>
      <c r="HY14" s="176"/>
      <c r="HZ14" s="176"/>
      <c r="IA14" s="176"/>
      <c r="IB14" s="176"/>
      <c r="IC14" s="176"/>
      <c r="ID14" s="176"/>
      <c r="IE14" s="176"/>
      <c r="IF14" s="176"/>
      <c r="IG14" s="176"/>
      <c r="IH14" s="176"/>
      <c r="II14" s="176"/>
      <c r="IJ14" s="176"/>
      <c r="IK14" s="176"/>
      <c r="IL14" s="176"/>
      <c r="IM14" s="176"/>
      <c r="IN14" s="176"/>
      <c r="IO14" s="176"/>
      <c r="IP14" s="176"/>
      <c r="IQ14" s="176"/>
      <c r="IR14" s="176"/>
      <c r="IS14" s="176"/>
      <c r="IT14" s="176"/>
      <c r="IU14" s="176"/>
      <c r="IV14" s="176"/>
    </row>
    <row r="15" spans="1:256" x14ac:dyDescent="0.2">
      <c r="B15" s="167"/>
      <c r="C15" s="167"/>
      <c r="D15" s="167"/>
      <c r="E15" s="181"/>
      <c r="F15" s="181"/>
      <c r="G15" s="187"/>
      <c r="H15" s="183"/>
      <c r="I15" s="184"/>
      <c r="J15" s="184"/>
      <c r="K15" s="184"/>
      <c r="L15" s="183"/>
      <c r="M15" s="184"/>
      <c r="N15" s="183"/>
      <c r="O15" s="184"/>
      <c r="P15" s="183"/>
      <c r="Q15" s="184"/>
      <c r="R15" s="183"/>
      <c r="S15" s="184"/>
      <c r="T15" s="183"/>
      <c r="U15" s="184"/>
      <c r="V15" s="183"/>
      <c r="W15" s="184"/>
      <c r="X15" s="183"/>
      <c r="Y15" s="184"/>
      <c r="Z15" s="183"/>
      <c r="AA15" s="184"/>
      <c r="AB15" s="185"/>
      <c r="AC15" s="185"/>
      <c r="AD15" s="185"/>
      <c r="AE15" s="185"/>
      <c r="AF15" s="185"/>
      <c r="AG15" s="185"/>
      <c r="AH15" s="185"/>
      <c r="AI15" s="185"/>
      <c r="AJ15" s="185"/>
      <c r="AK15" s="185"/>
      <c r="AL15" s="185"/>
      <c r="AM15" s="185"/>
      <c r="AN15" s="185"/>
      <c r="AO15" s="185"/>
      <c r="AP15" s="185"/>
      <c r="AQ15" s="185"/>
      <c r="AR15" s="185"/>
      <c r="AS15" s="185"/>
      <c r="AT15" s="185"/>
      <c r="AU15" s="185"/>
      <c r="AV15" s="185"/>
      <c r="AW15" s="185"/>
      <c r="AX15" s="185"/>
      <c r="AY15" s="185"/>
      <c r="AZ15" s="185"/>
      <c r="BA15" s="185"/>
      <c r="BB15" s="185"/>
      <c r="BC15" s="185"/>
      <c r="BD15" s="185"/>
      <c r="BE15" s="185"/>
      <c r="BF15" s="185"/>
      <c r="BG15" s="185"/>
      <c r="BH15" s="185"/>
      <c r="BI15" s="185"/>
      <c r="BJ15" s="185"/>
      <c r="BK15" s="185"/>
      <c r="BL15" s="185"/>
      <c r="BM15" s="185"/>
      <c r="BN15" s="185"/>
      <c r="BO15" s="185"/>
      <c r="BP15" s="185"/>
      <c r="BQ15" s="185"/>
      <c r="BR15" s="185"/>
      <c r="BS15" s="185"/>
      <c r="BT15" s="185"/>
      <c r="BU15" s="185"/>
      <c r="BV15" s="185"/>
      <c r="BW15" s="185"/>
      <c r="BX15" s="185"/>
      <c r="BY15" s="185"/>
      <c r="BZ15" s="185"/>
      <c r="CA15" s="185"/>
      <c r="CB15" s="185"/>
      <c r="CC15" s="185"/>
      <c r="CD15" s="185"/>
      <c r="CE15" s="185"/>
      <c r="CF15" s="185"/>
      <c r="CG15" s="185"/>
      <c r="CH15" s="185"/>
      <c r="CI15" s="185"/>
      <c r="CJ15" s="185"/>
      <c r="CK15" s="185"/>
      <c r="CL15" s="185"/>
      <c r="CM15" s="185"/>
      <c r="CN15" s="185"/>
      <c r="CO15" s="185"/>
      <c r="CP15" s="185"/>
      <c r="CQ15" s="185"/>
      <c r="CR15" s="185"/>
      <c r="CS15" s="185"/>
      <c r="CT15" s="185"/>
      <c r="CU15" s="185"/>
      <c r="CV15" s="185"/>
      <c r="CW15" s="185"/>
      <c r="CX15" s="185"/>
      <c r="CY15" s="185"/>
      <c r="CZ15" s="185"/>
      <c r="DA15" s="185"/>
      <c r="DB15" s="185"/>
      <c r="DC15" s="185"/>
      <c r="DD15" s="185"/>
      <c r="DE15" s="185"/>
      <c r="DF15" s="185"/>
      <c r="DG15" s="185"/>
      <c r="DH15" s="185"/>
      <c r="DI15" s="185"/>
      <c r="DJ15" s="185"/>
      <c r="DK15" s="185"/>
      <c r="DL15" s="185"/>
      <c r="DM15" s="185"/>
      <c r="DN15" s="185"/>
      <c r="DO15" s="185"/>
      <c r="DP15" s="185"/>
      <c r="DQ15" s="185"/>
      <c r="DR15" s="185"/>
      <c r="DS15" s="185"/>
      <c r="DT15" s="185"/>
      <c r="DU15" s="185"/>
      <c r="DV15" s="185"/>
      <c r="DW15" s="185"/>
      <c r="DX15" s="185"/>
      <c r="DY15" s="185"/>
      <c r="DZ15" s="185"/>
      <c r="EA15" s="185"/>
      <c r="EB15" s="185"/>
      <c r="EC15" s="185"/>
      <c r="ED15" s="185"/>
      <c r="EE15" s="185"/>
      <c r="EF15" s="185"/>
      <c r="EG15" s="185"/>
      <c r="EH15" s="185"/>
      <c r="EI15" s="185"/>
      <c r="EJ15" s="185"/>
      <c r="EK15" s="185"/>
      <c r="EL15" s="185"/>
      <c r="EM15" s="185"/>
      <c r="EN15" s="185"/>
      <c r="EO15" s="185"/>
      <c r="EP15" s="185"/>
      <c r="EQ15" s="185"/>
      <c r="ER15" s="185"/>
      <c r="ES15" s="185"/>
      <c r="ET15" s="185"/>
      <c r="EU15" s="185"/>
      <c r="EV15" s="185"/>
      <c r="EW15" s="185"/>
      <c r="EX15" s="185"/>
      <c r="EY15" s="185"/>
      <c r="EZ15" s="185"/>
      <c r="FA15" s="185"/>
      <c r="FB15" s="185"/>
      <c r="FC15" s="185"/>
      <c r="FD15" s="185"/>
      <c r="FE15" s="185"/>
      <c r="FF15" s="185"/>
      <c r="FG15" s="185"/>
      <c r="FH15" s="185"/>
      <c r="FI15" s="185"/>
      <c r="FJ15" s="185"/>
      <c r="FK15" s="185"/>
      <c r="FL15" s="185"/>
      <c r="FM15" s="185"/>
      <c r="FN15" s="185"/>
      <c r="FO15" s="185"/>
      <c r="FP15" s="185"/>
      <c r="FQ15" s="185"/>
      <c r="FR15" s="185"/>
      <c r="FS15" s="185"/>
      <c r="FT15" s="185"/>
      <c r="FU15" s="185"/>
      <c r="FV15" s="185"/>
      <c r="FW15" s="185"/>
      <c r="FX15" s="185"/>
      <c r="FY15" s="185"/>
      <c r="FZ15" s="186"/>
      <c r="GA15" s="176"/>
      <c r="GB15" s="176"/>
      <c r="GC15" s="176"/>
      <c r="GD15" s="176"/>
      <c r="GE15" s="176"/>
      <c r="GF15" s="176"/>
      <c r="GG15" s="176"/>
      <c r="GH15" s="176"/>
      <c r="GI15" s="176"/>
      <c r="GJ15" s="176"/>
      <c r="GK15" s="176"/>
      <c r="GL15" s="176"/>
      <c r="GM15" s="176"/>
      <c r="GN15" s="176"/>
      <c r="GO15" s="176"/>
      <c r="GP15" s="176"/>
      <c r="GQ15" s="176"/>
      <c r="GR15" s="176"/>
      <c r="GS15" s="176"/>
      <c r="GT15" s="176"/>
      <c r="GU15" s="176"/>
      <c r="GV15" s="176"/>
      <c r="GW15" s="176"/>
      <c r="GX15" s="176"/>
      <c r="GY15" s="176"/>
      <c r="GZ15" s="176"/>
      <c r="HA15" s="176"/>
      <c r="HB15" s="176"/>
      <c r="HC15" s="176"/>
      <c r="HD15" s="176"/>
      <c r="HE15" s="176"/>
      <c r="HF15" s="176"/>
      <c r="HG15" s="176"/>
      <c r="HH15" s="176"/>
      <c r="HI15" s="176"/>
      <c r="HJ15" s="176"/>
      <c r="HK15" s="176"/>
      <c r="HL15" s="176"/>
      <c r="HM15" s="176"/>
      <c r="HN15" s="176"/>
      <c r="HO15" s="176"/>
      <c r="HP15" s="176"/>
      <c r="HQ15" s="176"/>
      <c r="HR15" s="176"/>
      <c r="HS15" s="176"/>
      <c r="HT15" s="176"/>
      <c r="HU15" s="176"/>
      <c r="HV15" s="176"/>
      <c r="HW15" s="176"/>
      <c r="HX15" s="176"/>
      <c r="HY15" s="176"/>
      <c r="HZ15" s="176"/>
      <c r="IA15" s="176"/>
      <c r="IB15" s="176"/>
      <c r="IC15" s="176"/>
      <c r="ID15" s="176"/>
      <c r="IE15" s="176"/>
      <c r="IF15" s="176"/>
      <c r="IG15" s="176"/>
      <c r="IH15" s="176"/>
      <c r="II15" s="176"/>
      <c r="IJ15" s="176"/>
      <c r="IK15" s="176"/>
      <c r="IL15" s="176"/>
      <c r="IM15" s="176"/>
      <c r="IN15" s="176"/>
      <c r="IO15" s="176"/>
      <c r="IP15" s="176"/>
      <c r="IQ15" s="176"/>
      <c r="IR15" s="176"/>
      <c r="IS15" s="176"/>
      <c r="IT15" s="176"/>
      <c r="IU15" s="176"/>
      <c r="IV15" s="176"/>
    </row>
    <row r="16" spans="1:256" x14ac:dyDescent="0.2">
      <c r="A16" s="166" t="s">
        <v>102</v>
      </c>
      <c r="B16" s="167" t="s">
        <v>290</v>
      </c>
      <c r="C16" s="167"/>
      <c r="D16" s="167"/>
      <c r="E16" s="181"/>
      <c r="F16" s="181"/>
      <c r="G16" s="182">
        <f>SUM(I16+K16+M16+O16+Q16+S16+U16+W16+Y16+AA16)</f>
        <v>0</v>
      </c>
      <c r="H16" s="183"/>
      <c r="I16" s="180"/>
      <c r="J16" s="184"/>
      <c r="K16" s="180"/>
      <c r="L16" s="183"/>
      <c r="M16" s="180"/>
      <c r="N16" s="183"/>
      <c r="O16" s="180"/>
      <c r="P16" s="183"/>
      <c r="Q16" s="180"/>
      <c r="R16" s="183"/>
      <c r="S16" s="180"/>
      <c r="T16" s="183"/>
      <c r="U16" s="180"/>
      <c r="V16" s="183"/>
      <c r="W16" s="180"/>
      <c r="X16" s="183"/>
      <c r="Y16" s="180"/>
      <c r="Z16" s="183"/>
      <c r="AA16" s="180"/>
      <c r="AB16" s="185"/>
      <c r="AC16" s="185"/>
      <c r="AD16" s="185"/>
      <c r="AE16" s="185"/>
      <c r="AF16" s="185"/>
      <c r="AG16" s="185"/>
      <c r="AH16" s="185"/>
      <c r="AI16" s="185"/>
      <c r="AJ16" s="185"/>
      <c r="AK16" s="185"/>
      <c r="AL16" s="185"/>
      <c r="AM16" s="185"/>
      <c r="AN16" s="185"/>
      <c r="AO16" s="185"/>
      <c r="AP16" s="185"/>
      <c r="AQ16" s="185"/>
      <c r="AR16" s="185"/>
      <c r="AS16" s="185"/>
      <c r="AT16" s="185"/>
      <c r="AU16" s="185"/>
      <c r="AV16" s="185"/>
      <c r="AW16" s="185"/>
      <c r="AX16" s="185"/>
      <c r="AY16" s="185"/>
      <c r="AZ16" s="185"/>
      <c r="BA16" s="185"/>
      <c r="BB16" s="185"/>
      <c r="BC16" s="185"/>
      <c r="BD16" s="185"/>
      <c r="BE16" s="185"/>
      <c r="BF16" s="185"/>
      <c r="BG16" s="185"/>
      <c r="BH16" s="185"/>
      <c r="BI16" s="185"/>
      <c r="BJ16" s="185"/>
      <c r="BK16" s="185"/>
      <c r="BL16" s="185"/>
      <c r="BM16" s="185"/>
      <c r="BN16" s="185"/>
      <c r="BO16" s="185"/>
      <c r="BP16" s="185"/>
      <c r="BQ16" s="185"/>
      <c r="BR16" s="185"/>
      <c r="BS16" s="185"/>
      <c r="BT16" s="185"/>
      <c r="BU16" s="185"/>
      <c r="BV16" s="185"/>
      <c r="BW16" s="185"/>
      <c r="BX16" s="185"/>
      <c r="BY16" s="185"/>
      <c r="BZ16" s="185"/>
      <c r="CA16" s="185"/>
      <c r="CB16" s="185"/>
      <c r="CC16" s="185"/>
      <c r="CD16" s="185"/>
      <c r="CE16" s="185"/>
      <c r="CF16" s="185"/>
      <c r="CG16" s="185"/>
      <c r="CH16" s="185"/>
      <c r="CI16" s="185"/>
      <c r="CJ16" s="185"/>
      <c r="CK16" s="185"/>
      <c r="CL16" s="185"/>
      <c r="CM16" s="185"/>
      <c r="CN16" s="185"/>
      <c r="CO16" s="185"/>
      <c r="CP16" s="185"/>
      <c r="CQ16" s="185"/>
      <c r="CR16" s="185"/>
      <c r="CS16" s="185"/>
      <c r="CT16" s="185"/>
      <c r="CU16" s="185"/>
      <c r="CV16" s="185"/>
      <c r="CW16" s="185"/>
      <c r="CX16" s="185"/>
      <c r="CY16" s="185"/>
      <c r="CZ16" s="185"/>
      <c r="DA16" s="185"/>
      <c r="DB16" s="185"/>
      <c r="DC16" s="185"/>
      <c r="DD16" s="185"/>
      <c r="DE16" s="185"/>
      <c r="DF16" s="185"/>
      <c r="DG16" s="185"/>
      <c r="DH16" s="185"/>
      <c r="DI16" s="185"/>
      <c r="DJ16" s="185"/>
      <c r="DK16" s="185"/>
      <c r="DL16" s="185"/>
      <c r="DM16" s="185"/>
      <c r="DN16" s="185"/>
      <c r="DO16" s="185"/>
      <c r="DP16" s="185"/>
      <c r="DQ16" s="185"/>
      <c r="DR16" s="185"/>
      <c r="DS16" s="185"/>
      <c r="DT16" s="185"/>
      <c r="DU16" s="185"/>
      <c r="DV16" s="185"/>
      <c r="DW16" s="185"/>
      <c r="DX16" s="185"/>
      <c r="DY16" s="185"/>
      <c r="DZ16" s="185"/>
      <c r="EA16" s="185"/>
      <c r="EB16" s="185"/>
      <c r="EC16" s="185"/>
      <c r="ED16" s="185"/>
      <c r="EE16" s="185"/>
      <c r="EF16" s="185"/>
      <c r="EG16" s="185"/>
      <c r="EH16" s="185"/>
      <c r="EI16" s="185"/>
      <c r="EJ16" s="185"/>
      <c r="EK16" s="185"/>
      <c r="EL16" s="185"/>
      <c r="EM16" s="185"/>
      <c r="EN16" s="185"/>
      <c r="EO16" s="185"/>
      <c r="EP16" s="185"/>
      <c r="EQ16" s="185"/>
      <c r="ER16" s="185"/>
      <c r="ES16" s="185"/>
      <c r="ET16" s="185"/>
      <c r="EU16" s="185"/>
      <c r="EV16" s="185"/>
      <c r="EW16" s="185"/>
      <c r="EX16" s="185"/>
      <c r="EY16" s="185"/>
      <c r="EZ16" s="185"/>
      <c r="FA16" s="185"/>
      <c r="FB16" s="185"/>
      <c r="FC16" s="185"/>
      <c r="FD16" s="185"/>
      <c r="FE16" s="185"/>
      <c r="FF16" s="185"/>
      <c r="FG16" s="185"/>
      <c r="FH16" s="185"/>
      <c r="FI16" s="185"/>
      <c r="FJ16" s="185"/>
      <c r="FK16" s="185"/>
      <c r="FL16" s="185"/>
      <c r="FM16" s="185"/>
      <c r="FN16" s="185"/>
      <c r="FO16" s="185"/>
      <c r="FP16" s="185"/>
      <c r="FQ16" s="185"/>
      <c r="FR16" s="185"/>
      <c r="FS16" s="185"/>
      <c r="FT16" s="185"/>
      <c r="FU16" s="185"/>
      <c r="FV16" s="185"/>
      <c r="FW16" s="185"/>
      <c r="FX16" s="185"/>
      <c r="FY16" s="185"/>
      <c r="FZ16" s="186"/>
      <c r="GA16" s="176"/>
      <c r="GB16" s="176"/>
      <c r="GC16" s="176"/>
      <c r="GD16" s="176"/>
      <c r="GE16" s="176"/>
      <c r="GF16" s="176"/>
      <c r="GG16" s="176"/>
      <c r="GH16" s="176"/>
      <c r="GI16" s="176"/>
      <c r="GJ16" s="176"/>
      <c r="GK16" s="176"/>
      <c r="GL16" s="176"/>
      <c r="GM16" s="176"/>
      <c r="GN16" s="176"/>
      <c r="GO16" s="176"/>
      <c r="GP16" s="176"/>
      <c r="GQ16" s="176"/>
      <c r="GR16" s="176"/>
      <c r="GS16" s="176"/>
      <c r="GT16" s="176"/>
      <c r="GU16" s="176"/>
      <c r="GV16" s="176"/>
      <c r="GW16" s="176"/>
      <c r="GX16" s="176"/>
      <c r="GY16" s="176"/>
      <c r="GZ16" s="176"/>
      <c r="HA16" s="176"/>
      <c r="HB16" s="176"/>
      <c r="HC16" s="176"/>
      <c r="HD16" s="176"/>
      <c r="HE16" s="176"/>
      <c r="HF16" s="176"/>
      <c r="HG16" s="176"/>
      <c r="HH16" s="176"/>
      <c r="HI16" s="176"/>
      <c r="HJ16" s="176"/>
      <c r="HK16" s="176"/>
      <c r="HL16" s="176"/>
      <c r="HM16" s="176"/>
      <c r="HN16" s="176"/>
      <c r="HO16" s="176"/>
      <c r="HP16" s="176"/>
      <c r="HQ16" s="176"/>
      <c r="HR16" s="176"/>
      <c r="HS16" s="176"/>
      <c r="HT16" s="176"/>
      <c r="HU16" s="176"/>
      <c r="HV16" s="176"/>
      <c r="HW16" s="176"/>
      <c r="HX16" s="176"/>
      <c r="HY16" s="176"/>
      <c r="HZ16" s="176"/>
      <c r="IA16" s="176"/>
      <c r="IB16" s="176"/>
      <c r="IC16" s="176"/>
      <c r="ID16" s="176"/>
      <c r="IE16" s="176"/>
      <c r="IF16" s="176"/>
      <c r="IG16" s="176"/>
      <c r="IH16" s="176"/>
      <c r="II16" s="176"/>
      <c r="IJ16" s="176"/>
      <c r="IK16" s="176"/>
      <c r="IL16" s="176"/>
      <c r="IM16" s="176"/>
      <c r="IN16" s="176"/>
      <c r="IO16" s="176"/>
      <c r="IP16" s="176"/>
      <c r="IQ16" s="176"/>
      <c r="IR16" s="176"/>
      <c r="IS16" s="176"/>
      <c r="IT16" s="176"/>
      <c r="IU16" s="176"/>
      <c r="IV16" s="176"/>
    </row>
    <row r="17" spans="1:256" x14ac:dyDescent="0.2">
      <c r="B17" s="167"/>
      <c r="C17" s="167"/>
      <c r="D17" s="167"/>
      <c r="E17" s="181"/>
      <c r="F17" s="181"/>
      <c r="G17" s="183"/>
      <c r="H17" s="183"/>
      <c r="I17" s="183"/>
      <c r="J17" s="183"/>
      <c r="K17" s="183"/>
      <c r="L17" s="183"/>
      <c r="M17" s="183"/>
      <c r="N17" s="183"/>
      <c r="O17" s="183"/>
      <c r="P17" s="183"/>
      <c r="Q17" s="183"/>
      <c r="R17" s="183"/>
      <c r="S17" s="183"/>
      <c r="T17" s="183"/>
      <c r="U17" s="183"/>
      <c r="V17" s="183"/>
      <c r="W17" s="183"/>
      <c r="X17" s="183"/>
      <c r="Y17" s="183"/>
      <c r="Z17" s="183"/>
      <c r="AA17" s="183"/>
      <c r="AB17" s="185"/>
      <c r="AC17" s="185"/>
      <c r="AD17" s="185"/>
      <c r="AE17" s="185"/>
      <c r="AF17" s="185"/>
      <c r="AG17" s="185"/>
      <c r="AH17" s="185"/>
      <c r="AI17" s="185"/>
      <c r="AJ17" s="185"/>
      <c r="AK17" s="185"/>
      <c r="AL17" s="185"/>
      <c r="AM17" s="185"/>
      <c r="AN17" s="185"/>
      <c r="AO17" s="185"/>
      <c r="AP17" s="185"/>
      <c r="AQ17" s="185"/>
      <c r="AR17" s="185"/>
      <c r="AS17" s="185"/>
      <c r="AT17" s="185"/>
      <c r="AU17" s="185"/>
      <c r="AV17" s="185"/>
      <c r="AW17" s="185"/>
      <c r="AX17" s="185"/>
      <c r="AY17" s="185"/>
      <c r="AZ17" s="185"/>
      <c r="BA17" s="185"/>
      <c r="BB17" s="185"/>
      <c r="BC17" s="185"/>
      <c r="BD17" s="185"/>
      <c r="BE17" s="185"/>
      <c r="BF17" s="185"/>
      <c r="BG17" s="185"/>
      <c r="BH17" s="185"/>
      <c r="BI17" s="185"/>
      <c r="BJ17" s="185"/>
      <c r="BK17" s="185"/>
      <c r="BL17" s="185"/>
      <c r="BM17" s="185"/>
      <c r="BN17" s="185"/>
      <c r="BO17" s="185"/>
      <c r="BP17" s="185"/>
      <c r="BQ17" s="185"/>
      <c r="BR17" s="185"/>
      <c r="BS17" s="185"/>
      <c r="BT17" s="185"/>
      <c r="BU17" s="185"/>
      <c r="BV17" s="185"/>
      <c r="BW17" s="185"/>
      <c r="BX17" s="185"/>
      <c r="BY17" s="185"/>
      <c r="BZ17" s="185"/>
      <c r="CA17" s="185"/>
      <c r="CB17" s="185"/>
      <c r="CC17" s="185"/>
      <c r="CD17" s="185"/>
      <c r="CE17" s="185"/>
      <c r="CF17" s="185"/>
      <c r="CG17" s="185"/>
      <c r="CH17" s="185"/>
      <c r="CI17" s="185"/>
      <c r="CJ17" s="185"/>
      <c r="CK17" s="185"/>
      <c r="CL17" s="185"/>
      <c r="CM17" s="185"/>
      <c r="CN17" s="185"/>
      <c r="CO17" s="185"/>
      <c r="CP17" s="185"/>
      <c r="CQ17" s="185"/>
      <c r="CR17" s="185"/>
      <c r="CS17" s="185"/>
      <c r="CT17" s="185"/>
      <c r="CU17" s="185"/>
      <c r="CV17" s="185"/>
      <c r="CW17" s="185"/>
      <c r="CX17" s="185"/>
      <c r="CY17" s="185"/>
      <c r="CZ17" s="185"/>
      <c r="DA17" s="185"/>
      <c r="DB17" s="185"/>
      <c r="DC17" s="185"/>
      <c r="DD17" s="185"/>
      <c r="DE17" s="185"/>
      <c r="DF17" s="185"/>
      <c r="DG17" s="185"/>
      <c r="DH17" s="185"/>
      <c r="DI17" s="185"/>
      <c r="DJ17" s="185"/>
      <c r="DK17" s="185"/>
      <c r="DL17" s="185"/>
      <c r="DM17" s="185"/>
      <c r="DN17" s="185"/>
      <c r="DO17" s="185"/>
      <c r="DP17" s="185"/>
      <c r="DQ17" s="185"/>
      <c r="DR17" s="185"/>
      <c r="DS17" s="185"/>
      <c r="DT17" s="185"/>
      <c r="DU17" s="185"/>
      <c r="DV17" s="185"/>
      <c r="DW17" s="185"/>
      <c r="DX17" s="185"/>
      <c r="DY17" s="185"/>
      <c r="DZ17" s="185"/>
      <c r="EA17" s="185"/>
      <c r="EB17" s="185"/>
      <c r="EC17" s="185"/>
      <c r="ED17" s="185"/>
      <c r="EE17" s="185"/>
      <c r="EF17" s="185"/>
      <c r="EG17" s="185"/>
      <c r="EH17" s="185"/>
      <c r="EI17" s="185"/>
      <c r="EJ17" s="185"/>
      <c r="EK17" s="185"/>
      <c r="EL17" s="185"/>
      <c r="EM17" s="185"/>
      <c r="EN17" s="185"/>
      <c r="EO17" s="185"/>
      <c r="EP17" s="185"/>
      <c r="EQ17" s="185"/>
      <c r="ER17" s="185"/>
      <c r="ES17" s="185"/>
      <c r="ET17" s="185"/>
      <c r="EU17" s="185"/>
      <c r="EV17" s="185"/>
      <c r="EW17" s="185"/>
      <c r="EX17" s="185"/>
      <c r="EY17" s="185"/>
      <c r="EZ17" s="185"/>
      <c r="FA17" s="185"/>
      <c r="FB17" s="185"/>
      <c r="FC17" s="185"/>
      <c r="FD17" s="185"/>
      <c r="FE17" s="185"/>
      <c r="FF17" s="185"/>
      <c r="FG17" s="185"/>
      <c r="FH17" s="185"/>
      <c r="FI17" s="185"/>
      <c r="FJ17" s="185"/>
      <c r="FK17" s="185"/>
      <c r="FL17" s="185"/>
      <c r="FM17" s="185"/>
      <c r="FN17" s="185"/>
      <c r="FO17" s="185"/>
      <c r="FP17" s="185"/>
      <c r="FQ17" s="185"/>
      <c r="FR17" s="185"/>
      <c r="FS17" s="185"/>
      <c r="FT17" s="185"/>
      <c r="FU17" s="185"/>
      <c r="FV17" s="185"/>
      <c r="FW17" s="185"/>
      <c r="FX17" s="185"/>
      <c r="FY17" s="185"/>
      <c r="FZ17" s="186"/>
      <c r="GA17" s="176"/>
      <c r="GB17" s="176"/>
      <c r="GC17" s="176"/>
      <c r="GD17" s="176"/>
      <c r="GE17" s="176"/>
      <c r="GF17" s="176"/>
      <c r="GG17" s="176"/>
      <c r="GH17" s="176"/>
      <c r="GI17" s="176"/>
      <c r="GJ17" s="176"/>
      <c r="GK17" s="176"/>
      <c r="GL17" s="176"/>
      <c r="GM17" s="176"/>
      <c r="GN17" s="176"/>
      <c r="GO17" s="176"/>
      <c r="GP17" s="176"/>
      <c r="GQ17" s="176"/>
      <c r="GR17" s="176"/>
      <c r="GS17" s="176"/>
      <c r="GT17" s="176"/>
      <c r="GU17" s="176"/>
      <c r="GV17" s="176"/>
      <c r="GW17" s="176"/>
      <c r="GX17" s="176"/>
      <c r="GY17" s="176"/>
      <c r="GZ17" s="176"/>
      <c r="HA17" s="176"/>
      <c r="HB17" s="176"/>
      <c r="HC17" s="176"/>
      <c r="HD17" s="176"/>
      <c r="HE17" s="176"/>
      <c r="HF17" s="176"/>
      <c r="HG17" s="176"/>
      <c r="HH17" s="176"/>
      <c r="HI17" s="176"/>
      <c r="HJ17" s="176"/>
      <c r="HK17" s="176"/>
      <c r="HL17" s="176"/>
      <c r="HM17" s="176"/>
      <c r="HN17" s="176"/>
      <c r="HO17" s="176"/>
      <c r="HP17" s="176"/>
      <c r="HQ17" s="176"/>
      <c r="HR17" s="176"/>
      <c r="HS17" s="176"/>
      <c r="HT17" s="176"/>
      <c r="HU17" s="176"/>
      <c r="HV17" s="176"/>
      <c r="HW17" s="176"/>
      <c r="HX17" s="176"/>
      <c r="HY17" s="176"/>
      <c r="HZ17" s="176"/>
      <c r="IA17" s="176"/>
      <c r="IB17" s="176"/>
      <c r="IC17" s="176"/>
      <c r="ID17" s="176"/>
      <c r="IE17" s="176"/>
      <c r="IF17" s="176"/>
      <c r="IG17" s="176"/>
      <c r="IH17" s="176"/>
      <c r="II17" s="176"/>
      <c r="IJ17" s="176"/>
      <c r="IK17" s="176"/>
      <c r="IL17" s="176"/>
      <c r="IM17" s="176"/>
      <c r="IN17" s="176"/>
      <c r="IO17" s="176"/>
      <c r="IP17" s="176"/>
      <c r="IQ17" s="176"/>
      <c r="IR17" s="176"/>
      <c r="IS17" s="176"/>
      <c r="IT17" s="176"/>
      <c r="IU17" s="176"/>
      <c r="IV17" s="176"/>
    </row>
    <row r="18" spans="1:256" x14ac:dyDescent="0.2">
      <c r="A18" s="166" t="s">
        <v>104</v>
      </c>
      <c r="B18" s="188" t="s">
        <v>68</v>
      </c>
      <c r="C18" s="188"/>
      <c r="D18" s="188"/>
      <c r="E18" s="189"/>
      <c r="F18" s="189"/>
      <c r="G18" s="182">
        <f>SUM(I18+K18+M18+O18+Q18+S18+U18+W18+Y18+AA18)</f>
        <v>0</v>
      </c>
      <c r="H18" s="183"/>
      <c r="I18" s="180"/>
      <c r="J18" s="184"/>
      <c r="K18" s="180"/>
      <c r="L18" s="183"/>
      <c r="M18" s="180"/>
      <c r="N18" s="183"/>
      <c r="O18" s="180"/>
      <c r="P18" s="183"/>
      <c r="Q18" s="180"/>
      <c r="R18" s="183"/>
      <c r="S18" s="180"/>
      <c r="T18" s="183"/>
      <c r="U18" s="180"/>
      <c r="V18" s="183"/>
      <c r="W18" s="180"/>
      <c r="X18" s="183"/>
      <c r="Y18" s="180"/>
      <c r="Z18" s="183"/>
      <c r="AA18" s="180"/>
      <c r="AB18" s="185"/>
      <c r="AC18" s="185"/>
      <c r="AD18" s="185"/>
      <c r="AE18" s="185"/>
      <c r="AF18" s="185"/>
      <c r="AG18" s="185"/>
      <c r="AH18" s="185"/>
      <c r="AI18" s="185"/>
      <c r="AJ18" s="185"/>
      <c r="AK18" s="185"/>
      <c r="AL18" s="185"/>
      <c r="AM18" s="185"/>
      <c r="AN18" s="185"/>
      <c r="AO18" s="185"/>
      <c r="AP18" s="185"/>
      <c r="AQ18" s="185"/>
      <c r="AR18" s="185"/>
      <c r="AS18" s="185"/>
      <c r="AT18" s="185"/>
      <c r="AU18" s="185"/>
      <c r="AV18" s="185"/>
      <c r="AW18" s="185"/>
      <c r="AX18" s="185"/>
      <c r="AY18" s="185"/>
      <c r="AZ18" s="185"/>
      <c r="BA18" s="185"/>
      <c r="BB18" s="185"/>
      <c r="BC18" s="185"/>
      <c r="BD18" s="185"/>
      <c r="BE18" s="185"/>
      <c r="BF18" s="185"/>
      <c r="BG18" s="185"/>
      <c r="BH18" s="185"/>
      <c r="BI18" s="185"/>
      <c r="BJ18" s="185"/>
      <c r="BK18" s="185"/>
      <c r="BL18" s="185"/>
      <c r="BM18" s="185"/>
      <c r="BN18" s="185"/>
      <c r="BO18" s="185"/>
      <c r="BP18" s="185"/>
      <c r="BQ18" s="185"/>
      <c r="BR18" s="185"/>
      <c r="BS18" s="185"/>
      <c r="BT18" s="185"/>
      <c r="BU18" s="185"/>
      <c r="BV18" s="185"/>
      <c r="BW18" s="185"/>
      <c r="BX18" s="185"/>
      <c r="BY18" s="185"/>
      <c r="BZ18" s="185"/>
      <c r="CA18" s="185"/>
      <c r="CB18" s="185"/>
      <c r="CC18" s="185"/>
      <c r="CD18" s="185"/>
      <c r="CE18" s="185"/>
      <c r="CF18" s="185"/>
      <c r="CG18" s="185"/>
      <c r="CH18" s="185"/>
      <c r="CI18" s="185"/>
      <c r="CJ18" s="185"/>
      <c r="CK18" s="185"/>
      <c r="CL18" s="185"/>
      <c r="CM18" s="185"/>
      <c r="CN18" s="185"/>
      <c r="CO18" s="185"/>
      <c r="CP18" s="185"/>
      <c r="CQ18" s="185"/>
      <c r="CR18" s="185"/>
      <c r="CS18" s="185"/>
      <c r="CT18" s="185"/>
      <c r="CU18" s="185"/>
      <c r="CV18" s="185"/>
      <c r="CW18" s="185"/>
      <c r="CX18" s="185"/>
      <c r="CY18" s="185"/>
      <c r="CZ18" s="185"/>
      <c r="DA18" s="185"/>
      <c r="DB18" s="185"/>
      <c r="DC18" s="185"/>
      <c r="DD18" s="185"/>
      <c r="DE18" s="185"/>
      <c r="DF18" s="185"/>
      <c r="DG18" s="185"/>
      <c r="DH18" s="185"/>
      <c r="DI18" s="185"/>
      <c r="DJ18" s="185"/>
      <c r="DK18" s="185"/>
      <c r="DL18" s="185"/>
      <c r="DM18" s="185"/>
      <c r="DN18" s="185"/>
      <c r="DO18" s="185"/>
      <c r="DP18" s="185"/>
      <c r="DQ18" s="185"/>
      <c r="DR18" s="185"/>
      <c r="DS18" s="185"/>
      <c r="DT18" s="185"/>
      <c r="DU18" s="185"/>
      <c r="DV18" s="185"/>
      <c r="DW18" s="185"/>
      <c r="DX18" s="185"/>
      <c r="DY18" s="185"/>
      <c r="DZ18" s="185"/>
      <c r="EA18" s="185"/>
      <c r="EB18" s="185"/>
      <c r="EC18" s="185"/>
      <c r="ED18" s="185"/>
      <c r="EE18" s="185"/>
      <c r="EF18" s="185"/>
      <c r="EG18" s="185"/>
      <c r="EH18" s="185"/>
      <c r="EI18" s="185"/>
      <c r="EJ18" s="185"/>
      <c r="EK18" s="185"/>
      <c r="EL18" s="185"/>
      <c r="EM18" s="185"/>
      <c r="EN18" s="185"/>
      <c r="EO18" s="185"/>
      <c r="EP18" s="185"/>
      <c r="EQ18" s="185"/>
      <c r="ER18" s="185"/>
      <c r="ES18" s="185"/>
      <c r="ET18" s="185"/>
      <c r="EU18" s="185"/>
      <c r="EV18" s="185"/>
      <c r="EW18" s="185"/>
      <c r="EX18" s="185"/>
      <c r="EY18" s="185"/>
      <c r="EZ18" s="185"/>
      <c r="FA18" s="185"/>
      <c r="FB18" s="185"/>
      <c r="FC18" s="185"/>
      <c r="FD18" s="185"/>
      <c r="FE18" s="185"/>
      <c r="FF18" s="185"/>
      <c r="FG18" s="185"/>
      <c r="FH18" s="185"/>
      <c r="FI18" s="185"/>
      <c r="FJ18" s="185"/>
      <c r="FK18" s="185"/>
      <c r="FL18" s="185"/>
      <c r="FM18" s="185"/>
      <c r="FN18" s="185"/>
      <c r="FO18" s="185"/>
      <c r="FP18" s="185"/>
      <c r="FQ18" s="185"/>
      <c r="FR18" s="185"/>
      <c r="FS18" s="185"/>
      <c r="FT18" s="185"/>
      <c r="FU18" s="185"/>
      <c r="FV18" s="185"/>
      <c r="FW18" s="185"/>
      <c r="FX18" s="185"/>
      <c r="FY18" s="185"/>
      <c r="FZ18" s="186"/>
      <c r="GA18" s="176"/>
      <c r="GB18" s="176"/>
      <c r="GC18" s="176"/>
      <c r="GD18" s="176"/>
      <c r="GE18" s="176"/>
      <c r="GF18" s="176"/>
      <c r="GG18" s="176"/>
      <c r="GH18" s="176"/>
      <c r="GI18" s="176"/>
      <c r="GJ18" s="176"/>
      <c r="GK18" s="176"/>
      <c r="GL18" s="176"/>
      <c r="GM18" s="176"/>
      <c r="GN18" s="176"/>
      <c r="GO18" s="176"/>
      <c r="GP18" s="176"/>
      <c r="GQ18" s="176"/>
      <c r="GR18" s="176"/>
      <c r="GS18" s="176"/>
      <c r="GT18" s="176"/>
      <c r="GU18" s="176"/>
      <c r="GV18" s="176"/>
      <c r="GW18" s="176"/>
      <c r="GX18" s="176"/>
      <c r="GY18" s="176"/>
      <c r="GZ18" s="176"/>
      <c r="HA18" s="176"/>
      <c r="HB18" s="176"/>
      <c r="HC18" s="176"/>
      <c r="HD18" s="176"/>
      <c r="HE18" s="176"/>
      <c r="HF18" s="176"/>
      <c r="HG18" s="176"/>
      <c r="HH18" s="176"/>
      <c r="HI18" s="176"/>
      <c r="HJ18" s="176"/>
      <c r="HK18" s="176"/>
      <c r="HL18" s="176"/>
      <c r="HM18" s="176"/>
      <c r="HN18" s="176"/>
      <c r="HO18" s="176"/>
      <c r="HP18" s="176"/>
      <c r="HQ18" s="176"/>
      <c r="HR18" s="176"/>
      <c r="HS18" s="176"/>
      <c r="HT18" s="176"/>
      <c r="HU18" s="176"/>
      <c r="HV18" s="176"/>
      <c r="HW18" s="176"/>
      <c r="HX18" s="176"/>
      <c r="HY18" s="176"/>
      <c r="HZ18" s="176"/>
      <c r="IA18" s="176"/>
      <c r="IB18" s="176"/>
      <c r="IC18" s="176"/>
      <c r="ID18" s="176"/>
      <c r="IE18" s="176"/>
      <c r="IF18" s="176"/>
      <c r="IG18" s="176"/>
      <c r="IH18" s="176"/>
      <c r="II18" s="176"/>
      <c r="IJ18" s="176"/>
      <c r="IK18" s="176"/>
      <c r="IL18" s="176"/>
      <c r="IM18" s="176"/>
      <c r="IN18" s="176"/>
      <c r="IO18" s="176"/>
      <c r="IP18" s="176"/>
      <c r="IQ18" s="176"/>
      <c r="IR18" s="176"/>
      <c r="IS18" s="176"/>
      <c r="IT18" s="176"/>
      <c r="IU18" s="176"/>
      <c r="IV18" s="176"/>
    </row>
    <row r="19" spans="1:256" x14ac:dyDescent="0.2">
      <c r="B19" s="175"/>
      <c r="C19" s="175"/>
      <c r="D19" s="175"/>
      <c r="E19" s="190"/>
      <c r="F19" s="190"/>
      <c r="G19" s="183"/>
      <c r="H19" s="183"/>
      <c r="I19" s="183"/>
      <c r="J19" s="183"/>
      <c r="K19" s="183"/>
      <c r="L19" s="183"/>
      <c r="M19" s="183"/>
      <c r="N19" s="183"/>
      <c r="O19" s="183"/>
      <c r="P19" s="183"/>
      <c r="Q19" s="183"/>
      <c r="R19" s="183"/>
      <c r="S19" s="183"/>
      <c r="T19" s="183"/>
      <c r="U19" s="183"/>
      <c r="V19" s="183"/>
      <c r="W19" s="183"/>
      <c r="X19" s="183"/>
      <c r="Y19" s="183"/>
      <c r="Z19" s="183"/>
      <c r="AA19" s="183"/>
      <c r="AB19" s="185"/>
      <c r="AC19" s="185"/>
      <c r="AD19" s="185"/>
      <c r="AE19" s="185"/>
      <c r="AF19" s="185"/>
      <c r="AG19" s="185"/>
      <c r="AH19" s="185"/>
      <c r="AI19" s="185"/>
      <c r="AJ19" s="185"/>
      <c r="AK19" s="185"/>
      <c r="AL19" s="185"/>
      <c r="AM19" s="185"/>
      <c r="AN19" s="185"/>
      <c r="AO19" s="185"/>
      <c r="AP19" s="185"/>
      <c r="AQ19" s="185"/>
      <c r="AR19" s="185"/>
      <c r="AS19" s="185"/>
      <c r="AT19" s="185"/>
      <c r="AU19" s="185"/>
      <c r="AV19" s="185"/>
      <c r="AW19" s="185"/>
      <c r="AX19" s="185"/>
      <c r="AY19" s="185"/>
      <c r="AZ19" s="185"/>
      <c r="BA19" s="185"/>
      <c r="BB19" s="185"/>
      <c r="BC19" s="185"/>
      <c r="BD19" s="185"/>
      <c r="BE19" s="185"/>
      <c r="BF19" s="185"/>
      <c r="BG19" s="185"/>
      <c r="BH19" s="185"/>
      <c r="BI19" s="185"/>
      <c r="BJ19" s="185"/>
      <c r="BK19" s="185"/>
      <c r="BL19" s="185"/>
      <c r="BM19" s="185"/>
      <c r="BN19" s="185"/>
      <c r="BO19" s="185"/>
      <c r="BP19" s="185"/>
      <c r="BQ19" s="185"/>
      <c r="BR19" s="185"/>
      <c r="BS19" s="185"/>
      <c r="BT19" s="185"/>
      <c r="BU19" s="185"/>
      <c r="BV19" s="185"/>
      <c r="BW19" s="185"/>
      <c r="BX19" s="185"/>
      <c r="BY19" s="185"/>
      <c r="BZ19" s="185"/>
      <c r="CA19" s="185"/>
      <c r="CB19" s="185"/>
      <c r="CC19" s="185"/>
      <c r="CD19" s="185"/>
      <c r="CE19" s="185"/>
      <c r="CF19" s="185"/>
      <c r="CG19" s="185"/>
      <c r="CH19" s="185"/>
      <c r="CI19" s="185"/>
      <c r="CJ19" s="185"/>
      <c r="CK19" s="185"/>
      <c r="CL19" s="185"/>
      <c r="CM19" s="185"/>
      <c r="CN19" s="185"/>
      <c r="CO19" s="185"/>
      <c r="CP19" s="185"/>
      <c r="CQ19" s="185"/>
      <c r="CR19" s="185"/>
      <c r="CS19" s="185"/>
      <c r="CT19" s="185"/>
      <c r="CU19" s="185"/>
      <c r="CV19" s="185"/>
      <c r="CW19" s="185"/>
      <c r="CX19" s="185"/>
      <c r="CY19" s="185"/>
      <c r="CZ19" s="185"/>
      <c r="DA19" s="185"/>
      <c r="DB19" s="185"/>
      <c r="DC19" s="185"/>
      <c r="DD19" s="185"/>
      <c r="DE19" s="185"/>
      <c r="DF19" s="185"/>
      <c r="DG19" s="185"/>
      <c r="DH19" s="185"/>
      <c r="DI19" s="185"/>
      <c r="DJ19" s="185"/>
      <c r="DK19" s="185"/>
      <c r="DL19" s="185"/>
      <c r="DM19" s="185"/>
      <c r="DN19" s="185"/>
      <c r="DO19" s="185"/>
      <c r="DP19" s="185"/>
      <c r="DQ19" s="185"/>
      <c r="DR19" s="185"/>
      <c r="DS19" s="185"/>
      <c r="DT19" s="185"/>
      <c r="DU19" s="185"/>
      <c r="DV19" s="185"/>
      <c r="DW19" s="185"/>
      <c r="DX19" s="185"/>
      <c r="DY19" s="185"/>
      <c r="DZ19" s="185"/>
      <c r="EA19" s="185"/>
      <c r="EB19" s="185"/>
      <c r="EC19" s="185"/>
      <c r="ED19" s="185"/>
      <c r="EE19" s="185"/>
      <c r="EF19" s="185"/>
      <c r="EG19" s="185"/>
      <c r="EH19" s="185"/>
      <c r="EI19" s="185"/>
      <c r="EJ19" s="185"/>
      <c r="EK19" s="185"/>
      <c r="EL19" s="185"/>
      <c r="EM19" s="185"/>
      <c r="EN19" s="185"/>
      <c r="EO19" s="185"/>
      <c r="EP19" s="185"/>
      <c r="EQ19" s="185"/>
      <c r="ER19" s="185"/>
      <c r="ES19" s="185"/>
      <c r="ET19" s="185"/>
      <c r="EU19" s="185"/>
      <c r="EV19" s="185"/>
      <c r="EW19" s="185"/>
      <c r="EX19" s="185"/>
      <c r="EY19" s="185"/>
      <c r="EZ19" s="185"/>
      <c r="FA19" s="185"/>
      <c r="FB19" s="185"/>
      <c r="FC19" s="185"/>
      <c r="FD19" s="185"/>
      <c r="FE19" s="185"/>
      <c r="FF19" s="185"/>
      <c r="FG19" s="185"/>
      <c r="FH19" s="185"/>
      <c r="FI19" s="185"/>
      <c r="FJ19" s="185"/>
      <c r="FK19" s="185"/>
      <c r="FL19" s="185"/>
      <c r="FM19" s="185"/>
      <c r="FN19" s="185"/>
      <c r="FO19" s="185"/>
      <c r="FP19" s="185"/>
      <c r="FQ19" s="185"/>
      <c r="FR19" s="185"/>
      <c r="FS19" s="185"/>
      <c r="FT19" s="185"/>
      <c r="FU19" s="185"/>
      <c r="FV19" s="185"/>
      <c r="FW19" s="185"/>
      <c r="FX19" s="185"/>
      <c r="FY19" s="185"/>
      <c r="FZ19" s="186"/>
      <c r="GA19" s="176"/>
      <c r="GB19" s="176"/>
      <c r="GC19" s="176"/>
      <c r="GD19" s="176"/>
      <c r="GE19" s="176"/>
      <c r="GF19" s="176"/>
      <c r="GG19" s="176"/>
      <c r="GH19" s="176"/>
      <c r="GI19" s="176"/>
      <c r="GJ19" s="176"/>
      <c r="GK19" s="176"/>
      <c r="GL19" s="176"/>
      <c r="GM19" s="176"/>
      <c r="GN19" s="176"/>
      <c r="GO19" s="176"/>
      <c r="GP19" s="176"/>
      <c r="GQ19" s="176"/>
      <c r="GR19" s="176"/>
      <c r="GS19" s="176"/>
      <c r="GT19" s="176"/>
      <c r="GU19" s="176"/>
      <c r="GV19" s="176"/>
      <c r="GW19" s="176"/>
      <c r="GX19" s="176"/>
      <c r="GY19" s="176"/>
      <c r="GZ19" s="176"/>
      <c r="HA19" s="176"/>
      <c r="HB19" s="176"/>
      <c r="HC19" s="176"/>
      <c r="HD19" s="176"/>
      <c r="HE19" s="176"/>
      <c r="HF19" s="176"/>
      <c r="HG19" s="176"/>
      <c r="HH19" s="176"/>
      <c r="HI19" s="176"/>
      <c r="HJ19" s="176"/>
      <c r="HK19" s="176"/>
      <c r="HL19" s="176"/>
      <c r="HM19" s="176"/>
      <c r="HN19" s="176"/>
      <c r="HO19" s="176"/>
      <c r="HP19" s="176"/>
      <c r="HQ19" s="176"/>
      <c r="HR19" s="176"/>
      <c r="HS19" s="176"/>
      <c r="HT19" s="176"/>
      <c r="HU19" s="176"/>
      <c r="HV19" s="176"/>
      <c r="HW19" s="176"/>
      <c r="HX19" s="176"/>
      <c r="HY19" s="176"/>
      <c r="HZ19" s="176"/>
      <c r="IA19" s="176"/>
      <c r="IB19" s="176"/>
      <c r="IC19" s="176"/>
      <c r="ID19" s="176"/>
      <c r="IE19" s="176"/>
      <c r="IF19" s="176"/>
      <c r="IG19" s="176"/>
      <c r="IH19" s="176"/>
      <c r="II19" s="176"/>
      <c r="IJ19" s="176"/>
      <c r="IK19" s="176"/>
      <c r="IL19" s="176"/>
      <c r="IM19" s="176"/>
      <c r="IN19" s="176"/>
      <c r="IO19" s="176"/>
      <c r="IP19" s="176"/>
      <c r="IQ19" s="176"/>
      <c r="IR19" s="176"/>
      <c r="IS19" s="176"/>
      <c r="IT19" s="176"/>
      <c r="IU19" s="176"/>
      <c r="IV19" s="176"/>
    </row>
    <row r="20" spans="1:256" x14ac:dyDescent="0.2">
      <c r="A20" s="163" t="s">
        <v>313</v>
      </c>
      <c r="B20" s="174" t="s">
        <v>291</v>
      </c>
      <c r="C20" s="174"/>
      <c r="D20" s="167"/>
      <c r="E20" s="181"/>
      <c r="F20" s="181"/>
      <c r="G20" s="182">
        <f>SUM(I20+K20+M20+O20+Q20+S20+U20+W20+Y20+AA20)</f>
        <v>0</v>
      </c>
      <c r="H20" s="183"/>
      <c r="I20" s="182">
        <f>SUM(I6+I8+I10+I12+I14+I16+I18)</f>
        <v>0</v>
      </c>
      <c r="J20" s="187"/>
      <c r="K20" s="182">
        <f>SUM(K6+K8+K10+K12+K14+K16+K18)</f>
        <v>0</v>
      </c>
      <c r="L20" s="183"/>
      <c r="M20" s="182">
        <f>SUM(M6+M8+M10+M12+M14+M16+M18)</f>
        <v>0</v>
      </c>
      <c r="N20" s="183"/>
      <c r="O20" s="182">
        <f>SUM(O6+O8+O10+O12+O14+O16+O18)</f>
        <v>0</v>
      </c>
      <c r="P20" s="183"/>
      <c r="Q20" s="182">
        <f>SUM(Q6+Q8+Q10+Q12+Q14+Q16+Q18)</f>
        <v>0</v>
      </c>
      <c r="R20" s="183"/>
      <c r="S20" s="182">
        <f>SUM(S6+S8+S10+S12+S14+S16+S18)</f>
        <v>0</v>
      </c>
      <c r="T20" s="183"/>
      <c r="U20" s="182">
        <f>SUM(U6+U8+U10+U12+U14+U16+U18)</f>
        <v>0</v>
      </c>
      <c r="V20" s="183"/>
      <c r="W20" s="182">
        <f>SUM(W6+W8+W10+W12+W14+W16+W18)</f>
        <v>0</v>
      </c>
      <c r="X20" s="183"/>
      <c r="Y20" s="182">
        <f>SUM(Y6+Y8+Y10+Y12+Y14+Y16+Y18)</f>
        <v>0</v>
      </c>
      <c r="Z20" s="183"/>
      <c r="AA20" s="182">
        <f>SUM(AA6+AA8+AA10+AA12+AA14+AA16+AA18)</f>
        <v>0</v>
      </c>
      <c r="AB20" s="185"/>
      <c r="AC20" s="185"/>
      <c r="AD20" s="185"/>
      <c r="AE20" s="185"/>
      <c r="AF20" s="185"/>
      <c r="AG20" s="185"/>
      <c r="AH20" s="185"/>
      <c r="AI20" s="185"/>
      <c r="AJ20" s="185"/>
      <c r="AK20" s="185"/>
      <c r="AL20" s="185"/>
      <c r="AM20" s="185"/>
      <c r="AN20" s="185"/>
      <c r="AO20" s="185"/>
      <c r="AP20" s="185"/>
      <c r="AQ20" s="185"/>
      <c r="AR20" s="185"/>
      <c r="AS20" s="185"/>
      <c r="AT20" s="185"/>
      <c r="AU20" s="185"/>
      <c r="AV20" s="185"/>
      <c r="AW20" s="185"/>
      <c r="AX20" s="185"/>
      <c r="AY20" s="185"/>
      <c r="AZ20" s="185"/>
      <c r="BA20" s="185"/>
      <c r="BB20" s="185"/>
      <c r="BC20" s="185"/>
      <c r="BD20" s="185"/>
      <c r="BE20" s="185"/>
      <c r="BF20" s="185"/>
      <c r="BG20" s="185"/>
      <c r="BH20" s="185"/>
      <c r="BI20" s="185"/>
      <c r="BJ20" s="185"/>
      <c r="BK20" s="185"/>
      <c r="BL20" s="185"/>
      <c r="BM20" s="185"/>
      <c r="BN20" s="185"/>
      <c r="BO20" s="185"/>
      <c r="BP20" s="185"/>
      <c r="BQ20" s="185"/>
      <c r="BR20" s="185"/>
      <c r="BS20" s="185"/>
      <c r="BT20" s="185"/>
      <c r="BU20" s="185"/>
      <c r="BV20" s="185"/>
      <c r="BW20" s="185"/>
      <c r="BX20" s="185"/>
      <c r="BY20" s="185"/>
      <c r="BZ20" s="185"/>
      <c r="CA20" s="185"/>
      <c r="CB20" s="185"/>
      <c r="CC20" s="185"/>
      <c r="CD20" s="185"/>
      <c r="CE20" s="185"/>
      <c r="CF20" s="185"/>
      <c r="CG20" s="185"/>
      <c r="CH20" s="185"/>
      <c r="CI20" s="185"/>
      <c r="CJ20" s="185"/>
      <c r="CK20" s="185"/>
      <c r="CL20" s="185"/>
      <c r="CM20" s="185"/>
      <c r="CN20" s="185"/>
      <c r="CO20" s="185"/>
      <c r="CP20" s="185"/>
      <c r="CQ20" s="185"/>
      <c r="CR20" s="185"/>
      <c r="CS20" s="185"/>
      <c r="CT20" s="185"/>
      <c r="CU20" s="185"/>
      <c r="CV20" s="185"/>
      <c r="CW20" s="185"/>
      <c r="CX20" s="185"/>
      <c r="CY20" s="185"/>
      <c r="CZ20" s="185"/>
      <c r="DA20" s="185"/>
      <c r="DB20" s="185"/>
      <c r="DC20" s="185"/>
      <c r="DD20" s="185"/>
      <c r="DE20" s="185"/>
      <c r="DF20" s="185"/>
      <c r="DG20" s="185"/>
      <c r="DH20" s="185"/>
      <c r="DI20" s="185"/>
      <c r="DJ20" s="185"/>
      <c r="DK20" s="185"/>
      <c r="DL20" s="185"/>
      <c r="DM20" s="185"/>
      <c r="DN20" s="185"/>
      <c r="DO20" s="185"/>
      <c r="DP20" s="185"/>
      <c r="DQ20" s="185"/>
      <c r="DR20" s="185"/>
      <c r="DS20" s="185"/>
      <c r="DT20" s="185"/>
      <c r="DU20" s="185"/>
      <c r="DV20" s="185"/>
      <c r="DW20" s="185"/>
      <c r="DX20" s="185"/>
      <c r="DY20" s="185"/>
      <c r="DZ20" s="185"/>
      <c r="EA20" s="185"/>
      <c r="EB20" s="185"/>
      <c r="EC20" s="185"/>
      <c r="ED20" s="185"/>
      <c r="EE20" s="185"/>
      <c r="EF20" s="185"/>
      <c r="EG20" s="185"/>
      <c r="EH20" s="185"/>
      <c r="EI20" s="185"/>
      <c r="EJ20" s="185"/>
      <c r="EK20" s="185"/>
      <c r="EL20" s="185"/>
      <c r="EM20" s="185"/>
      <c r="EN20" s="185"/>
      <c r="EO20" s="185"/>
      <c r="EP20" s="185"/>
      <c r="EQ20" s="185"/>
      <c r="ER20" s="185"/>
      <c r="ES20" s="185"/>
      <c r="ET20" s="185"/>
      <c r="EU20" s="185"/>
      <c r="EV20" s="185"/>
      <c r="EW20" s="185"/>
      <c r="EX20" s="185"/>
      <c r="EY20" s="185"/>
      <c r="EZ20" s="185"/>
      <c r="FA20" s="185"/>
      <c r="FB20" s="185"/>
      <c r="FC20" s="185"/>
      <c r="FD20" s="185"/>
      <c r="FE20" s="185"/>
      <c r="FF20" s="185"/>
      <c r="FG20" s="185"/>
      <c r="FH20" s="185"/>
      <c r="FI20" s="185"/>
      <c r="FJ20" s="185"/>
      <c r="FK20" s="185"/>
      <c r="FL20" s="185"/>
      <c r="FM20" s="185"/>
      <c r="FN20" s="185"/>
      <c r="FO20" s="185"/>
      <c r="FP20" s="185"/>
      <c r="FQ20" s="185"/>
      <c r="FR20" s="185"/>
      <c r="FS20" s="185"/>
      <c r="FT20" s="185"/>
      <c r="FU20" s="185"/>
      <c r="FV20" s="185"/>
      <c r="FW20" s="185"/>
      <c r="FX20" s="185"/>
      <c r="FY20" s="185"/>
      <c r="FZ20" s="186"/>
      <c r="GA20" s="176"/>
      <c r="GB20" s="176"/>
      <c r="GC20" s="176"/>
      <c r="GD20" s="176"/>
      <c r="GE20" s="176"/>
      <c r="GF20" s="176"/>
      <c r="GG20" s="176"/>
      <c r="GH20" s="176"/>
      <c r="GI20" s="176"/>
      <c r="GJ20" s="176"/>
      <c r="GK20" s="176"/>
      <c r="GL20" s="176"/>
      <c r="GM20" s="176"/>
      <c r="GN20" s="176"/>
      <c r="GO20" s="176"/>
      <c r="GP20" s="176"/>
      <c r="GQ20" s="176"/>
      <c r="GR20" s="176"/>
      <c r="GS20" s="176"/>
      <c r="GT20" s="176"/>
      <c r="GU20" s="176"/>
      <c r="GV20" s="176"/>
      <c r="GW20" s="176"/>
      <c r="GX20" s="176"/>
      <c r="GY20" s="176"/>
      <c r="GZ20" s="176"/>
      <c r="HA20" s="176"/>
      <c r="HB20" s="176"/>
      <c r="HC20" s="176"/>
      <c r="HD20" s="176"/>
      <c r="HE20" s="176"/>
      <c r="HF20" s="176"/>
      <c r="HG20" s="176"/>
      <c r="HH20" s="176"/>
      <c r="HI20" s="176"/>
      <c r="HJ20" s="176"/>
      <c r="HK20" s="176"/>
      <c r="HL20" s="176"/>
      <c r="HM20" s="176"/>
      <c r="HN20" s="176"/>
      <c r="HO20" s="176"/>
      <c r="HP20" s="176"/>
      <c r="HQ20" s="176"/>
      <c r="HR20" s="176"/>
      <c r="HS20" s="176"/>
      <c r="HT20" s="176"/>
      <c r="HU20" s="176"/>
      <c r="HV20" s="176"/>
      <c r="HW20" s="176"/>
      <c r="HX20" s="176"/>
      <c r="HY20" s="176"/>
      <c r="HZ20" s="176"/>
      <c r="IA20" s="176"/>
      <c r="IB20" s="176"/>
      <c r="IC20" s="176"/>
      <c r="ID20" s="176"/>
      <c r="IE20" s="176"/>
      <c r="IF20" s="176"/>
      <c r="IG20" s="176"/>
      <c r="IH20" s="176"/>
      <c r="II20" s="176"/>
      <c r="IJ20" s="176"/>
      <c r="IK20" s="176"/>
      <c r="IL20" s="176"/>
      <c r="IM20" s="176"/>
      <c r="IN20" s="176"/>
      <c r="IO20" s="176"/>
      <c r="IP20" s="176"/>
      <c r="IQ20" s="176"/>
      <c r="IR20" s="176"/>
      <c r="IS20" s="176"/>
      <c r="IT20" s="176"/>
      <c r="IU20" s="176"/>
      <c r="IV20" s="176"/>
    </row>
    <row r="21" spans="1:256" x14ac:dyDescent="0.2">
      <c r="B21" s="175"/>
      <c r="C21" s="175"/>
      <c r="D21" s="175"/>
      <c r="E21" s="190"/>
      <c r="F21" s="190"/>
      <c r="G21" s="183"/>
      <c r="H21" s="183"/>
      <c r="I21" s="183"/>
      <c r="J21" s="183"/>
      <c r="K21" s="183"/>
      <c r="L21" s="183"/>
      <c r="M21" s="183"/>
      <c r="N21" s="183"/>
      <c r="O21" s="183"/>
      <c r="P21" s="183"/>
      <c r="Q21" s="183"/>
      <c r="R21" s="183"/>
      <c r="S21" s="183"/>
      <c r="T21" s="183"/>
      <c r="U21" s="183"/>
      <c r="V21" s="183"/>
      <c r="W21" s="183"/>
      <c r="X21" s="183"/>
      <c r="Y21" s="183"/>
      <c r="Z21" s="183"/>
      <c r="AA21" s="183"/>
      <c r="AB21" s="185"/>
      <c r="AC21" s="185"/>
      <c r="AD21" s="185"/>
      <c r="AE21" s="185"/>
      <c r="AF21" s="185"/>
      <c r="AG21" s="185"/>
      <c r="AH21" s="185"/>
      <c r="AI21" s="185"/>
      <c r="AJ21" s="185"/>
      <c r="AK21" s="185"/>
      <c r="AL21" s="185"/>
      <c r="AM21" s="185"/>
      <c r="AN21" s="185"/>
      <c r="AO21" s="185"/>
      <c r="AP21" s="185"/>
      <c r="AQ21" s="185"/>
      <c r="AR21" s="185"/>
      <c r="AS21" s="185"/>
      <c r="AT21" s="185"/>
      <c r="AU21" s="185"/>
      <c r="AV21" s="185"/>
      <c r="AW21" s="185"/>
      <c r="AX21" s="185"/>
      <c r="AY21" s="185"/>
      <c r="AZ21" s="185"/>
      <c r="BA21" s="185"/>
      <c r="BB21" s="185"/>
      <c r="BC21" s="185"/>
      <c r="BD21" s="185"/>
      <c r="BE21" s="185"/>
      <c r="BF21" s="185"/>
      <c r="BG21" s="185"/>
      <c r="BH21" s="185"/>
      <c r="BI21" s="185"/>
      <c r="BJ21" s="185"/>
      <c r="BK21" s="185"/>
      <c r="BL21" s="185"/>
      <c r="BM21" s="185"/>
      <c r="BN21" s="185"/>
      <c r="BO21" s="185"/>
      <c r="BP21" s="185"/>
      <c r="BQ21" s="185"/>
      <c r="BR21" s="185"/>
      <c r="BS21" s="185"/>
      <c r="BT21" s="185"/>
      <c r="BU21" s="185"/>
      <c r="BV21" s="185"/>
      <c r="BW21" s="185"/>
      <c r="BX21" s="185"/>
      <c r="BY21" s="185"/>
      <c r="BZ21" s="185"/>
      <c r="CA21" s="185"/>
      <c r="CB21" s="185"/>
      <c r="CC21" s="185"/>
      <c r="CD21" s="185"/>
      <c r="CE21" s="185"/>
      <c r="CF21" s="185"/>
      <c r="CG21" s="185"/>
      <c r="CH21" s="185"/>
      <c r="CI21" s="185"/>
      <c r="CJ21" s="185"/>
      <c r="CK21" s="185"/>
      <c r="CL21" s="185"/>
      <c r="CM21" s="185"/>
      <c r="CN21" s="185"/>
      <c r="CO21" s="185"/>
      <c r="CP21" s="185"/>
      <c r="CQ21" s="185"/>
      <c r="CR21" s="185"/>
      <c r="CS21" s="185"/>
      <c r="CT21" s="185"/>
      <c r="CU21" s="185"/>
      <c r="CV21" s="185"/>
      <c r="CW21" s="185"/>
      <c r="CX21" s="185"/>
      <c r="CY21" s="185"/>
      <c r="CZ21" s="185"/>
      <c r="DA21" s="185"/>
      <c r="DB21" s="185"/>
      <c r="DC21" s="185"/>
      <c r="DD21" s="185"/>
      <c r="DE21" s="185"/>
      <c r="DF21" s="185"/>
      <c r="DG21" s="185"/>
      <c r="DH21" s="185"/>
      <c r="DI21" s="185"/>
      <c r="DJ21" s="185"/>
      <c r="DK21" s="185"/>
      <c r="DL21" s="185"/>
      <c r="DM21" s="185"/>
      <c r="DN21" s="185"/>
      <c r="DO21" s="185"/>
      <c r="DP21" s="185"/>
      <c r="DQ21" s="185"/>
      <c r="DR21" s="185"/>
      <c r="DS21" s="185"/>
      <c r="DT21" s="185"/>
      <c r="DU21" s="185"/>
      <c r="DV21" s="185"/>
      <c r="DW21" s="185"/>
      <c r="DX21" s="185"/>
      <c r="DY21" s="185"/>
      <c r="DZ21" s="185"/>
      <c r="EA21" s="185"/>
      <c r="EB21" s="185"/>
      <c r="EC21" s="185"/>
      <c r="ED21" s="185"/>
      <c r="EE21" s="185"/>
      <c r="EF21" s="185"/>
      <c r="EG21" s="185"/>
      <c r="EH21" s="185"/>
      <c r="EI21" s="185"/>
      <c r="EJ21" s="185"/>
      <c r="EK21" s="185"/>
      <c r="EL21" s="185"/>
      <c r="EM21" s="185"/>
      <c r="EN21" s="185"/>
      <c r="EO21" s="185"/>
      <c r="EP21" s="185"/>
      <c r="EQ21" s="185"/>
      <c r="ER21" s="185"/>
      <c r="ES21" s="185"/>
      <c r="ET21" s="185"/>
      <c r="EU21" s="185"/>
      <c r="EV21" s="185"/>
      <c r="EW21" s="185"/>
      <c r="EX21" s="185"/>
      <c r="EY21" s="185"/>
      <c r="EZ21" s="185"/>
      <c r="FA21" s="185"/>
      <c r="FB21" s="185"/>
      <c r="FC21" s="185"/>
      <c r="FD21" s="185"/>
      <c r="FE21" s="185"/>
      <c r="FF21" s="185"/>
      <c r="FG21" s="185"/>
      <c r="FH21" s="185"/>
      <c r="FI21" s="185"/>
      <c r="FJ21" s="185"/>
      <c r="FK21" s="185"/>
      <c r="FL21" s="185"/>
      <c r="FM21" s="185"/>
      <c r="FN21" s="185"/>
      <c r="FO21" s="185"/>
      <c r="FP21" s="185"/>
      <c r="FQ21" s="185"/>
      <c r="FR21" s="185"/>
      <c r="FS21" s="185"/>
      <c r="FT21" s="185"/>
      <c r="FU21" s="185"/>
      <c r="FV21" s="185"/>
      <c r="FW21" s="185"/>
      <c r="FX21" s="185"/>
      <c r="FY21" s="185"/>
      <c r="FZ21" s="186"/>
      <c r="GA21" s="176"/>
      <c r="GB21" s="176"/>
      <c r="GC21" s="176"/>
      <c r="GD21" s="176"/>
      <c r="GE21" s="176"/>
      <c r="GF21" s="176"/>
      <c r="GG21" s="176"/>
      <c r="GH21" s="176"/>
      <c r="GI21" s="176"/>
      <c r="GJ21" s="176"/>
      <c r="GK21" s="176"/>
      <c r="GL21" s="176"/>
      <c r="GM21" s="176"/>
      <c r="GN21" s="176"/>
      <c r="GO21" s="176"/>
      <c r="GP21" s="176"/>
      <c r="GQ21" s="176"/>
      <c r="GR21" s="176"/>
      <c r="GS21" s="176"/>
      <c r="GT21" s="176"/>
      <c r="GU21" s="176"/>
      <c r="GV21" s="176"/>
      <c r="GW21" s="176"/>
      <c r="GX21" s="176"/>
      <c r="GY21" s="176"/>
      <c r="GZ21" s="176"/>
      <c r="HA21" s="176"/>
      <c r="HB21" s="176"/>
      <c r="HC21" s="176"/>
      <c r="HD21" s="176"/>
      <c r="HE21" s="176"/>
      <c r="HF21" s="176"/>
      <c r="HG21" s="176"/>
      <c r="HH21" s="176"/>
      <c r="HI21" s="176"/>
      <c r="HJ21" s="176"/>
      <c r="HK21" s="176"/>
      <c r="HL21" s="176"/>
      <c r="HM21" s="176"/>
      <c r="HN21" s="176"/>
      <c r="HO21" s="176"/>
      <c r="HP21" s="176"/>
      <c r="HQ21" s="176"/>
      <c r="HR21" s="176"/>
      <c r="HS21" s="176"/>
      <c r="HT21" s="176"/>
      <c r="HU21" s="176"/>
      <c r="HV21" s="176"/>
      <c r="HW21" s="176"/>
      <c r="HX21" s="176"/>
      <c r="HY21" s="176"/>
      <c r="HZ21" s="176"/>
      <c r="IA21" s="176"/>
      <c r="IB21" s="176"/>
      <c r="IC21" s="176"/>
      <c r="ID21" s="176"/>
      <c r="IE21" s="176"/>
      <c r="IF21" s="176"/>
      <c r="IG21" s="176"/>
      <c r="IH21" s="176"/>
      <c r="II21" s="176"/>
      <c r="IJ21" s="176"/>
      <c r="IK21" s="176"/>
      <c r="IL21" s="176"/>
      <c r="IM21" s="176"/>
      <c r="IN21" s="176"/>
      <c r="IO21" s="176"/>
      <c r="IP21" s="176"/>
      <c r="IQ21" s="176"/>
      <c r="IR21" s="176"/>
      <c r="IS21" s="176"/>
      <c r="IT21" s="176"/>
      <c r="IU21" s="176"/>
      <c r="IV21" s="176"/>
    </row>
    <row r="22" spans="1:256" x14ac:dyDescent="0.2">
      <c r="B22" s="352" t="s">
        <v>292</v>
      </c>
      <c r="C22" s="191"/>
      <c r="D22" s="175"/>
      <c r="E22" s="190"/>
      <c r="F22" s="190"/>
      <c r="G22" s="183"/>
      <c r="H22" s="183"/>
      <c r="I22" s="183"/>
      <c r="J22" s="183"/>
      <c r="K22" s="183"/>
      <c r="L22" s="183"/>
      <c r="M22" s="183"/>
      <c r="N22" s="183"/>
      <c r="O22" s="183"/>
      <c r="P22" s="183"/>
      <c r="Q22" s="183"/>
      <c r="R22" s="183"/>
      <c r="S22" s="183"/>
      <c r="T22" s="183"/>
      <c r="U22" s="183"/>
      <c r="V22" s="183"/>
      <c r="W22" s="183"/>
      <c r="X22" s="183"/>
      <c r="Y22" s="183"/>
      <c r="Z22" s="183"/>
      <c r="AA22" s="183"/>
      <c r="AB22" s="185"/>
      <c r="AC22" s="185"/>
      <c r="AD22" s="185"/>
      <c r="AE22" s="185"/>
      <c r="AF22" s="185"/>
      <c r="AG22" s="185"/>
      <c r="AH22" s="185"/>
      <c r="AI22" s="185"/>
      <c r="AJ22" s="185"/>
      <c r="AK22" s="185"/>
      <c r="AL22" s="185"/>
      <c r="AM22" s="185"/>
      <c r="AN22" s="185"/>
      <c r="AO22" s="185"/>
      <c r="AP22" s="185"/>
      <c r="AQ22" s="185"/>
      <c r="AR22" s="185"/>
      <c r="AS22" s="185"/>
      <c r="AT22" s="185"/>
      <c r="AU22" s="185"/>
      <c r="AV22" s="185"/>
      <c r="AW22" s="185"/>
      <c r="AX22" s="185"/>
      <c r="AY22" s="185"/>
      <c r="AZ22" s="185"/>
      <c r="BA22" s="185"/>
      <c r="BB22" s="185"/>
      <c r="BC22" s="185"/>
      <c r="BD22" s="185"/>
      <c r="BE22" s="185"/>
      <c r="BF22" s="185"/>
      <c r="BG22" s="185"/>
      <c r="BH22" s="185"/>
      <c r="BI22" s="185"/>
      <c r="BJ22" s="185"/>
      <c r="BK22" s="185"/>
      <c r="BL22" s="185"/>
      <c r="BM22" s="185"/>
      <c r="BN22" s="185"/>
      <c r="BO22" s="185"/>
      <c r="BP22" s="185"/>
      <c r="BQ22" s="185"/>
      <c r="BR22" s="185"/>
      <c r="BS22" s="185"/>
      <c r="BT22" s="185"/>
      <c r="BU22" s="185"/>
      <c r="BV22" s="185"/>
      <c r="BW22" s="185"/>
      <c r="BX22" s="185"/>
      <c r="BY22" s="185"/>
      <c r="BZ22" s="185"/>
      <c r="CA22" s="185"/>
      <c r="CB22" s="185"/>
      <c r="CC22" s="185"/>
      <c r="CD22" s="185"/>
      <c r="CE22" s="185"/>
      <c r="CF22" s="185"/>
      <c r="CG22" s="185"/>
      <c r="CH22" s="185"/>
      <c r="CI22" s="185"/>
      <c r="CJ22" s="185"/>
      <c r="CK22" s="185"/>
      <c r="CL22" s="185"/>
      <c r="CM22" s="185"/>
      <c r="CN22" s="185"/>
      <c r="CO22" s="185"/>
      <c r="CP22" s="185"/>
      <c r="CQ22" s="185"/>
      <c r="CR22" s="185"/>
      <c r="CS22" s="185"/>
      <c r="CT22" s="185"/>
      <c r="CU22" s="185"/>
      <c r="CV22" s="185"/>
      <c r="CW22" s="185"/>
      <c r="CX22" s="185"/>
      <c r="CY22" s="185"/>
      <c r="CZ22" s="185"/>
      <c r="DA22" s="185"/>
      <c r="DB22" s="185"/>
      <c r="DC22" s="185"/>
      <c r="DD22" s="185"/>
      <c r="DE22" s="185"/>
      <c r="DF22" s="185"/>
      <c r="DG22" s="185"/>
      <c r="DH22" s="185"/>
      <c r="DI22" s="185"/>
      <c r="DJ22" s="185"/>
      <c r="DK22" s="185"/>
      <c r="DL22" s="185"/>
      <c r="DM22" s="185"/>
      <c r="DN22" s="185"/>
      <c r="DO22" s="185"/>
      <c r="DP22" s="185"/>
      <c r="DQ22" s="185"/>
      <c r="DR22" s="185"/>
      <c r="DS22" s="185"/>
      <c r="DT22" s="185"/>
      <c r="DU22" s="185"/>
      <c r="DV22" s="185"/>
      <c r="DW22" s="185"/>
      <c r="DX22" s="185"/>
      <c r="DY22" s="185"/>
      <c r="DZ22" s="185"/>
      <c r="EA22" s="185"/>
      <c r="EB22" s="185"/>
      <c r="EC22" s="185"/>
      <c r="ED22" s="185"/>
      <c r="EE22" s="185"/>
      <c r="EF22" s="185"/>
      <c r="EG22" s="185"/>
      <c r="EH22" s="185"/>
      <c r="EI22" s="185"/>
      <c r="EJ22" s="185"/>
      <c r="EK22" s="185"/>
      <c r="EL22" s="185"/>
      <c r="EM22" s="185"/>
      <c r="EN22" s="185"/>
      <c r="EO22" s="185"/>
      <c r="EP22" s="185"/>
      <c r="EQ22" s="185"/>
      <c r="ER22" s="185"/>
      <c r="ES22" s="185"/>
      <c r="ET22" s="185"/>
      <c r="EU22" s="185"/>
      <c r="EV22" s="185"/>
      <c r="EW22" s="185"/>
      <c r="EX22" s="185"/>
      <c r="EY22" s="185"/>
      <c r="EZ22" s="185"/>
      <c r="FA22" s="185"/>
      <c r="FB22" s="185"/>
      <c r="FC22" s="185"/>
      <c r="FD22" s="185"/>
      <c r="FE22" s="185"/>
      <c r="FF22" s="185"/>
      <c r="FG22" s="185"/>
      <c r="FH22" s="185"/>
      <c r="FI22" s="185"/>
      <c r="FJ22" s="185"/>
      <c r="FK22" s="185"/>
      <c r="FL22" s="185"/>
      <c r="FM22" s="185"/>
      <c r="FN22" s="185"/>
      <c r="FO22" s="185"/>
      <c r="FP22" s="185"/>
      <c r="FQ22" s="185"/>
      <c r="FR22" s="185"/>
      <c r="FS22" s="185"/>
      <c r="FT22" s="185"/>
      <c r="FU22" s="185"/>
      <c r="FV22" s="185"/>
      <c r="FW22" s="185"/>
      <c r="FX22" s="185"/>
      <c r="FY22" s="185"/>
      <c r="FZ22" s="186"/>
      <c r="GA22" s="176"/>
      <c r="GB22" s="176"/>
      <c r="GC22" s="176"/>
      <c r="GD22" s="176"/>
      <c r="GE22" s="176"/>
      <c r="GF22" s="176"/>
      <c r="GG22" s="176"/>
      <c r="GH22" s="176"/>
      <c r="GI22" s="176"/>
      <c r="GJ22" s="176"/>
      <c r="GK22" s="176"/>
      <c r="GL22" s="176"/>
      <c r="GM22" s="176"/>
      <c r="GN22" s="176"/>
      <c r="GO22" s="176"/>
      <c r="GP22" s="176"/>
      <c r="GQ22" s="176"/>
      <c r="GR22" s="176"/>
      <c r="GS22" s="176"/>
      <c r="GT22" s="176"/>
      <c r="GU22" s="176"/>
      <c r="GV22" s="176"/>
      <c r="GW22" s="176"/>
      <c r="GX22" s="176"/>
      <c r="GY22" s="176"/>
      <c r="GZ22" s="176"/>
      <c r="HA22" s="176"/>
      <c r="HB22" s="176"/>
      <c r="HC22" s="176"/>
      <c r="HD22" s="176"/>
      <c r="HE22" s="176"/>
      <c r="HF22" s="176"/>
      <c r="HG22" s="176"/>
      <c r="HH22" s="176"/>
      <c r="HI22" s="176"/>
      <c r="HJ22" s="176"/>
      <c r="HK22" s="176"/>
      <c r="HL22" s="176"/>
      <c r="HM22" s="176"/>
      <c r="HN22" s="176"/>
      <c r="HO22" s="176"/>
      <c r="HP22" s="176"/>
      <c r="HQ22" s="176"/>
      <c r="HR22" s="176"/>
      <c r="HS22" s="176"/>
      <c r="HT22" s="176"/>
      <c r="HU22" s="176"/>
      <c r="HV22" s="176"/>
      <c r="HW22" s="176"/>
      <c r="HX22" s="176"/>
      <c r="HY22" s="176"/>
      <c r="HZ22" s="176"/>
      <c r="IA22" s="176"/>
      <c r="IB22" s="176"/>
      <c r="IC22" s="176"/>
      <c r="ID22" s="176"/>
      <c r="IE22" s="176"/>
      <c r="IF22" s="176"/>
      <c r="IG22" s="176"/>
      <c r="IH22" s="176"/>
      <c r="II22" s="176"/>
      <c r="IJ22" s="176"/>
      <c r="IK22" s="176"/>
      <c r="IL22" s="176"/>
      <c r="IM22" s="176"/>
      <c r="IN22" s="176"/>
      <c r="IO22" s="176"/>
      <c r="IP22" s="176"/>
      <c r="IQ22" s="176"/>
      <c r="IR22" s="176"/>
      <c r="IS22" s="176"/>
      <c r="IT22" s="176"/>
      <c r="IU22" s="176"/>
      <c r="IV22" s="176"/>
    </row>
    <row r="23" spans="1:256" x14ac:dyDescent="0.2">
      <c r="B23" s="179"/>
      <c r="C23" s="179"/>
      <c r="D23" s="179"/>
      <c r="E23" s="192"/>
      <c r="F23" s="192"/>
      <c r="G23" s="183"/>
      <c r="H23" s="183"/>
      <c r="I23" s="183"/>
      <c r="J23" s="183"/>
      <c r="K23" s="183"/>
      <c r="L23" s="183"/>
      <c r="M23" s="183"/>
      <c r="N23" s="183"/>
      <c r="O23" s="183"/>
      <c r="P23" s="183"/>
      <c r="Q23" s="183"/>
      <c r="R23" s="183"/>
      <c r="S23" s="183"/>
      <c r="T23" s="183"/>
      <c r="U23" s="183"/>
      <c r="V23" s="183"/>
      <c r="W23" s="183"/>
      <c r="X23" s="183"/>
      <c r="Y23" s="183"/>
      <c r="Z23" s="183"/>
      <c r="AA23" s="183"/>
      <c r="AB23" s="185"/>
      <c r="AC23" s="185"/>
      <c r="AD23" s="185"/>
      <c r="AE23" s="185"/>
      <c r="AF23" s="185"/>
      <c r="AG23" s="185"/>
      <c r="AH23" s="185"/>
      <c r="AI23" s="185"/>
      <c r="AJ23" s="185"/>
      <c r="AK23" s="185"/>
      <c r="AL23" s="185"/>
      <c r="AM23" s="185"/>
      <c r="AN23" s="185"/>
      <c r="AO23" s="185"/>
      <c r="AP23" s="185"/>
      <c r="AQ23" s="185"/>
      <c r="AR23" s="185"/>
      <c r="AS23" s="185"/>
      <c r="AT23" s="185"/>
      <c r="AU23" s="185"/>
      <c r="AV23" s="185"/>
      <c r="AW23" s="185"/>
      <c r="AX23" s="185"/>
      <c r="AY23" s="185"/>
      <c r="AZ23" s="185"/>
      <c r="BA23" s="185"/>
      <c r="BB23" s="185"/>
      <c r="BC23" s="185"/>
      <c r="BD23" s="185"/>
      <c r="BE23" s="185"/>
      <c r="BF23" s="185"/>
      <c r="BG23" s="185"/>
      <c r="BH23" s="185"/>
      <c r="BI23" s="185"/>
      <c r="BJ23" s="185"/>
      <c r="BK23" s="185"/>
      <c r="BL23" s="185"/>
      <c r="BM23" s="185"/>
      <c r="BN23" s="185"/>
      <c r="BO23" s="185"/>
      <c r="BP23" s="185"/>
      <c r="BQ23" s="185"/>
      <c r="BR23" s="185"/>
      <c r="BS23" s="185"/>
      <c r="BT23" s="185"/>
      <c r="BU23" s="185"/>
      <c r="BV23" s="185"/>
      <c r="BW23" s="185"/>
      <c r="BX23" s="185"/>
      <c r="BY23" s="185"/>
      <c r="BZ23" s="185"/>
      <c r="CA23" s="185"/>
      <c r="CB23" s="185"/>
      <c r="CC23" s="185"/>
      <c r="CD23" s="185"/>
      <c r="CE23" s="185"/>
      <c r="CF23" s="185"/>
      <c r="CG23" s="185"/>
      <c r="CH23" s="185"/>
      <c r="CI23" s="185"/>
      <c r="CJ23" s="185"/>
      <c r="CK23" s="185"/>
      <c r="CL23" s="185"/>
      <c r="CM23" s="185"/>
      <c r="CN23" s="185"/>
      <c r="CO23" s="185"/>
      <c r="CP23" s="185"/>
      <c r="CQ23" s="185"/>
      <c r="CR23" s="185"/>
      <c r="CS23" s="185"/>
      <c r="CT23" s="185"/>
      <c r="CU23" s="185"/>
      <c r="CV23" s="185"/>
      <c r="CW23" s="185"/>
      <c r="CX23" s="185"/>
      <c r="CY23" s="185"/>
      <c r="CZ23" s="185"/>
      <c r="DA23" s="185"/>
      <c r="DB23" s="185"/>
      <c r="DC23" s="185"/>
      <c r="DD23" s="185"/>
      <c r="DE23" s="185"/>
      <c r="DF23" s="185"/>
      <c r="DG23" s="185"/>
      <c r="DH23" s="185"/>
      <c r="DI23" s="185"/>
      <c r="DJ23" s="185"/>
      <c r="DK23" s="185"/>
      <c r="DL23" s="185"/>
      <c r="DM23" s="185"/>
      <c r="DN23" s="185"/>
      <c r="DO23" s="185"/>
      <c r="DP23" s="185"/>
      <c r="DQ23" s="185"/>
      <c r="DR23" s="185"/>
      <c r="DS23" s="185"/>
      <c r="DT23" s="185"/>
      <c r="DU23" s="185"/>
      <c r="DV23" s="185"/>
      <c r="DW23" s="185"/>
      <c r="DX23" s="185"/>
      <c r="DY23" s="185"/>
      <c r="DZ23" s="185"/>
      <c r="EA23" s="185"/>
      <c r="EB23" s="185"/>
      <c r="EC23" s="185"/>
      <c r="ED23" s="185"/>
      <c r="EE23" s="185"/>
      <c r="EF23" s="185"/>
      <c r="EG23" s="185"/>
      <c r="EH23" s="185"/>
      <c r="EI23" s="185"/>
      <c r="EJ23" s="185"/>
      <c r="EK23" s="185"/>
      <c r="EL23" s="185"/>
      <c r="EM23" s="185"/>
      <c r="EN23" s="185"/>
      <c r="EO23" s="185"/>
      <c r="EP23" s="185"/>
      <c r="EQ23" s="185"/>
      <c r="ER23" s="185"/>
      <c r="ES23" s="185"/>
      <c r="ET23" s="185"/>
      <c r="EU23" s="185"/>
      <c r="EV23" s="185"/>
      <c r="EW23" s="185"/>
      <c r="EX23" s="185"/>
      <c r="EY23" s="185"/>
      <c r="EZ23" s="185"/>
      <c r="FA23" s="185"/>
      <c r="FB23" s="185"/>
      <c r="FC23" s="185"/>
      <c r="FD23" s="185"/>
      <c r="FE23" s="185"/>
      <c r="FF23" s="185"/>
      <c r="FG23" s="185"/>
      <c r="FH23" s="185"/>
      <c r="FI23" s="185"/>
      <c r="FJ23" s="185"/>
      <c r="FK23" s="185"/>
      <c r="FL23" s="185"/>
      <c r="FM23" s="185"/>
      <c r="FN23" s="185"/>
      <c r="FO23" s="185"/>
      <c r="FP23" s="185"/>
      <c r="FQ23" s="185"/>
      <c r="FR23" s="185"/>
      <c r="FS23" s="185"/>
      <c r="FT23" s="185"/>
      <c r="FU23" s="185"/>
      <c r="FV23" s="185"/>
      <c r="FW23" s="185"/>
      <c r="FX23" s="185"/>
      <c r="FY23" s="185"/>
      <c r="FZ23" s="186"/>
      <c r="GA23" s="176"/>
      <c r="GB23" s="176"/>
      <c r="GC23" s="176"/>
      <c r="GD23" s="176"/>
      <c r="GE23" s="176"/>
      <c r="GF23" s="176"/>
      <c r="GG23" s="176"/>
      <c r="GH23" s="176"/>
      <c r="GI23" s="176"/>
      <c r="GJ23" s="176"/>
      <c r="GK23" s="176"/>
      <c r="GL23" s="176"/>
      <c r="GM23" s="176"/>
      <c r="GN23" s="176"/>
      <c r="GO23" s="176"/>
      <c r="GP23" s="176"/>
      <c r="GQ23" s="176"/>
      <c r="GR23" s="176"/>
      <c r="GS23" s="176"/>
      <c r="GT23" s="176"/>
      <c r="GU23" s="176"/>
      <c r="GV23" s="176"/>
      <c r="GW23" s="176"/>
      <c r="GX23" s="176"/>
      <c r="GY23" s="176"/>
      <c r="GZ23" s="176"/>
      <c r="HA23" s="176"/>
      <c r="HB23" s="176"/>
      <c r="HC23" s="176"/>
      <c r="HD23" s="176"/>
      <c r="HE23" s="176"/>
      <c r="HF23" s="176"/>
      <c r="HG23" s="176"/>
      <c r="HH23" s="176"/>
      <c r="HI23" s="176"/>
      <c r="HJ23" s="176"/>
      <c r="HK23" s="176"/>
      <c r="HL23" s="176"/>
      <c r="HM23" s="176"/>
      <c r="HN23" s="176"/>
      <c r="HO23" s="176"/>
      <c r="HP23" s="176"/>
      <c r="HQ23" s="176"/>
      <c r="HR23" s="176"/>
      <c r="HS23" s="176"/>
      <c r="HT23" s="176"/>
      <c r="HU23" s="176"/>
      <c r="HV23" s="176"/>
      <c r="HW23" s="176"/>
      <c r="HX23" s="176"/>
      <c r="HY23" s="176"/>
      <c r="HZ23" s="176"/>
      <c r="IA23" s="176"/>
      <c r="IB23" s="176"/>
      <c r="IC23" s="176"/>
      <c r="ID23" s="176"/>
      <c r="IE23" s="176"/>
      <c r="IF23" s="176"/>
      <c r="IG23" s="176"/>
      <c r="IH23" s="176"/>
      <c r="II23" s="176"/>
      <c r="IJ23" s="176"/>
      <c r="IK23" s="176"/>
      <c r="IL23" s="176"/>
      <c r="IM23" s="176"/>
      <c r="IN23" s="176"/>
      <c r="IO23" s="176"/>
      <c r="IP23" s="176"/>
      <c r="IQ23" s="176"/>
      <c r="IR23" s="176"/>
      <c r="IS23" s="176"/>
      <c r="IT23" s="176"/>
      <c r="IU23" s="176"/>
      <c r="IV23" s="176"/>
    </row>
    <row r="24" spans="1:256" x14ac:dyDescent="0.2">
      <c r="A24" s="166" t="s">
        <v>476</v>
      </c>
      <c r="B24" s="179" t="s">
        <v>293</v>
      </c>
      <c r="C24" s="179"/>
      <c r="D24" s="179"/>
      <c r="E24" s="180"/>
      <c r="F24" s="192"/>
      <c r="G24" s="182">
        <f>SUM(I24+K24+M24+O24+Q24+S24+U24+W24+Y24+AA24)</f>
        <v>0</v>
      </c>
      <c r="H24" s="183"/>
      <c r="I24" s="180"/>
      <c r="J24" s="184"/>
      <c r="K24" s="180"/>
      <c r="L24" s="183"/>
      <c r="M24" s="180"/>
      <c r="N24" s="183"/>
      <c r="O24" s="180"/>
      <c r="P24" s="183"/>
      <c r="Q24" s="180"/>
      <c r="R24" s="183"/>
      <c r="S24" s="180"/>
      <c r="T24" s="183"/>
      <c r="U24" s="180"/>
      <c r="V24" s="183"/>
      <c r="W24" s="180"/>
      <c r="X24" s="183"/>
      <c r="Y24" s="180"/>
      <c r="Z24" s="183"/>
      <c r="AA24" s="180"/>
      <c r="AB24" s="185"/>
      <c r="AC24" s="185"/>
      <c r="AD24" s="185"/>
      <c r="AE24" s="185"/>
      <c r="AF24" s="185"/>
      <c r="AG24" s="185"/>
      <c r="AH24" s="185"/>
      <c r="AI24" s="185"/>
      <c r="AJ24" s="185"/>
      <c r="AK24" s="185"/>
      <c r="AL24" s="185"/>
      <c r="AM24" s="185"/>
      <c r="AN24" s="185"/>
      <c r="AO24" s="185"/>
      <c r="AP24" s="185"/>
      <c r="AQ24" s="185"/>
      <c r="AR24" s="185"/>
      <c r="AS24" s="185"/>
      <c r="AT24" s="185"/>
      <c r="AU24" s="185"/>
      <c r="AV24" s="185"/>
      <c r="AW24" s="185"/>
      <c r="AX24" s="185"/>
      <c r="AY24" s="185"/>
      <c r="AZ24" s="185"/>
      <c r="BA24" s="185"/>
      <c r="BB24" s="185"/>
      <c r="BC24" s="185"/>
      <c r="BD24" s="185"/>
      <c r="BE24" s="185"/>
      <c r="BF24" s="185"/>
      <c r="BG24" s="185"/>
      <c r="BH24" s="185"/>
      <c r="BI24" s="185"/>
      <c r="BJ24" s="185"/>
      <c r="BK24" s="185"/>
      <c r="BL24" s="185"/>
      <c r="BM24" s="185"/>
      <c r="BN24" s="185"/>
      <c r="BO24" s="185"/>
      <c r="BP24" s="185"/>
      <c r="BQ24" s="185"/>
      <c r="BR24" s="185"/>
      <c r="BS24" s="185"/>
      <c r="BT24" s="185"/>
      <c r="BU24" s="185"/>
      <c r="BV24" s="185"/>
      <c r="BW24" s="185"/>
      <c r="BX24" s="185"/>
      <c r="BY24" s="185"/>
      <c r="BZ24" s="185"/>
      <c r="CA24" s="185"/>
      <c r="CB24" s="185"/>
      <c r="CC24" s="185"/>
      <c r="CD24" s="185"/>
      <c r="CE24" s="185"/>
      <c r="CF24" s="185"/>
      <c r="CG24" s="185"/>
      <c r="CH24" s="185"/>
      <c r="CI24" s="185"/>
      <c r="CJ24" s="185"/>
      <c r="CK24" s="185"/>
      <c r="CL24" s="185"/>
      <c r="CM24" s="185"/>
      <c r="CN24" s="185"/>
      <c r="CO24" s="185"/>
      <c r="CP24" s="185"/>
      <c r="CQ24" s="185"/>
      <c r="CR24" s="185"/>
      <c r="CS24" s="185"/>
      <c r="CT24" s="185"/>
      <c r="CU24" s="185"/>
      <c r="CV24" s="185"/>
      <c r="CW24" s="185"/>
      <c r="CX24" s="185"/>
      <c r="CY24" s="185"/>
      <c r="CZ24" s="185"/>
      <c r="DA24" s="185"/>
      <c r="DB24" s="185"/>
      <c r="DC24" s="185"/>
      <c r="DD24" s="185"/>
      <c r="DE24" s="185"/>
      <c r="DF24" s="185"/>
      <c r="DG24" s="185"/>
      <c r="DH24" s="185"/>
      <c r="DI24" s="185"/>
      <c r="DJ24" s="185"/>
      <c r="DK24" s="185"/>
      <c r="DL24" s="185"/>
      <c r="DM24" s="185"/>
      <c r="DN24" s="185"/>
      <c r="DO24" s="185"/>
      <c r="DP24" s="185"/>
      <c r="DQ24" s="185"/>
      <c r="DR24" s="185"/>
      <c r="DS24" s="185"/>
      <c r="DT24" s="185"/>
      <c r="DU24" s="185"/>
      <c r="DV24" s="185"/>
      <c r="DW24" s="185"/>
      <c r="DX24" s="185"/>
      <c r="DY24" s="185"/>
      <c r="DZ24" s="185"/>
      <c r="EA24" s="185"/>
      <c r="EB24" s="185"/>
      <c r="EC24" s="185"/>
      <c r="ED24" s="185"/>
      <c r="EE24" s="185"/>
      <c r="EF24" s="185"/>
      <c r="EG24" s="185"/>
      <c r="EH24" s="185"/>
      <c r="EI24" s="185"/>
      <c r="EJ24" s="185"/>
      <c r="EK24" s="185"/>
      <c r="EL24" s="185"/>
      <c r="EM24" s="185"/>
      <c r="EN24" s="185"/>
      <c r="EO24" s="185"/>
      <c r="EP24" s="185"/>
      <c r="EQ24" s="185"/>
      <c r="ER24" s="185"/>
      <c r="ES24" s="185"/>
      <c r="ET24" s="185"/>
      <c r="EU24" s="185"/>
      <c r="EV24" s="185"/>
      <c r="EW24" s="185"/>
      <c r="EX24" s="185"/>
      <c r="EY24" s="185"/>
      <c r="EZ24" s="185"/>
      <c r="FA24" s="185"/>
      <c r="FB24" s="185"/>
      <c r="FC24" s="185"/>
      <c r="FD24" s="185"/>
      <c r="FE24" s="185"/>
      <c r="FF24" s="185"/>
      <c r="FG24" s="185"/>
      <c r="FH24" s="185"/>
      <c r="FI24" s="185"/>
      <c r="FJ24" s="185"/>
      <c r="FK24" s="185"/>
      <c r="FL24" s="185"/>
      <c r="FM24" s="185"/>
      <c r="FN24" s="185"/>
      <c r="FO24" s="185"/>
      <c r="FP24" s="185"/>
      <c r="FQ24" s="185"/>
      <c r="FR24" s="185"/>
      <c r="FS24" s="185"/>
      <c r="FT24" s="185"/>
      <c r="FU24" s="185"/>
      <c r="FV24" s="185"/>
      <c r="FW24" s="185"/>
      <c r="FX24" s="185"/>
      <c r="FY24" s="185"/>
      <c r="FZ24" s="186"/>
      <c r="GA24" s="176"/>
      <c r="GB24" s="176"/>
      <c r="GC24" s="176"/>
      <c r="GD24" s="176"/>
      <c r="GE24" s="176"/>
      <c r="GF24" s="176"/>
      <c r="GG24" s="176"/>
      <c r="GH24" s="176"/>
      <c r="GI24" s="176"/>
      <c r="GJ24" s="176"/>
      <c r="GK24" s="176"/>
      <c r="GL24" s="176"/>
      <c r="GM24" s="176"/>
      <c r="GN24" s="176"/>
      <c r="GO24" s="176"/>
      <c r="GP24" s="176"/>
      <c r="GQ24" s="176"/>
      <c r="GR24" s="176"/>
      <c r="GS24" s="176"/>
      <c r="GT24" s="176"/>
      <c r="GU24" s="176"/>
      <c r="GV24" s="176"/>
      <c r="GW24" s="176"/>
      <c r="GX24" s="176"/>
      <c r="GY24" s="176"/>
      <c r="GZ24" s="176"/>
      <c r="HA24" s="176"/>
      <c r="HB24" s="176"/>
      <c r="HC24" s="176"/>
      <c r="HD24" s="176"/>
      <c r="HE24" s="176"/>
      <c r="HF24" s="176"/>
      <c r="HG24" s="176"/>
      <c r="HH24" s="176"/>
      <c r="HI24" s="176"/>
      <c r="HJ24" s="176"/>
      <c r="HK24" s="176"/>
      <c r="HL24" s="176"/>
      <c r="HM24" s="176"/>
      <c r="HN24" s="176"/>
      <c r="HO24" s="176"/>
      <c r="HP24" s="176"/>
      <c r="HQ24" s="176"/>
      <c r="HR24" s="176"/>
      <c r="HS24" s="176"/>
      <c r="HT24" s="176"/>
      <c r="HU24" s="176"/>
      <c r="HV24" s="176"/>
      <c r="HW24" s="176"/>
      <c r="HX24" s="176"/>
      <c r="HY24" s="176"/>
      <c r="HZ24" s="176"/>
      <c r="IA24" s="176"/>
      <c r="IB24" s="176"/>
      <c r="IC24" s="176"/>
      <c r="ID24" s="176"/>
      <c r="IE24" s="176"/>
      <c r="IF24" s="176"/>
      <c r="IG24" s="176"/>
      <c r="IH24" s="176"/>
      <c r="II24" s="176"/>
      <c r="IJ24" s="176"/>
      <c r="IK24" s="176"/>
      <c r="IL24" s="176"/>
      <c r="IM24" s="176"/>
      <c r="IN24" s="176"/>
      <c r="IO24" s="176"/>
      <c r="IP24" s="176"/>
      <c r="IQ24" s="176"/>
      <c r="IR24" s="176"/>
      <c r="IS24" s="176"/>
      <c r="IT24" s="176"/>
      <c r="IU24" s="176"/>
      <c r="IV24" s="176"/>
    </row>
    <row r="25" spans="1:256" x14ac:dyDescent="0.2">
      <c r="B25" s="167"/>
      <c r="C25" s="167"/>
      <c r="D25" s="167"/>
      <c r="E25" s="181"/>
      <c r="F25" s="181"/>
      <c r="G25" s="183"/>
      <c r="H25" s="183"/>
      <c r="I25" s="183"/>
      <c r="J25" s="183"/>
      <c r="K25" s="183"/>
      <c r="L25" s="183"/>
      <c r="M25" s="183"/>
      <c r="N25" s="183"/>
      <c r="O25" s="183"/>
      <c r="P25" s="183"/>
      <c r="Q25" s="183"/>
      <c r="R25" s="183"/>
      <c r="S25" s="183"/>
      <c r="T25" s="183"/>
      <c r="U25" s="183"/>
      <c r="V25" s="183"/>
      <c r="W25" s="183"/>
      <c r="X25" s="183"/>
      <c r="Y25" s="183"/>
      <c r="Z25" s="183"/>
      <c r="AA25" s="183"/>
      <c r="AB25" s="185"/>
      <c r="AC25" s="185"/>
      <c r="AD25" s="185"/>
      <c r="AE25" s="185"/>
      <c r="AF25" s="185"/>
      <c r="AG25" s="185"/>
      <c r="AH25" s="185"/>
      <c r="AI25" s="185"/>
      <c r="AJ25" s="185"/>
      <c r="AK25" s="185"/>
      <c r="AL25" s="185"/>
      <c r="AM25" s="185"/>
      <c r="AN25" s="185"/>
      <c r="AO25" s="185"/>
      <c r="AP25" s="185"/>
      <c r="AQ25" s="185"/>
      <c r="AR25" s="185"/>
      <c r="AS25" s="185"/>
      <c r="AT25" s="185"/>
      <c r="AU25" s="185"/>
      <c r="AV25" s="185"/>
      <c r="AW25" s="185"/>
      <c r="AX25" s="185"/>
      <c r="AY25" s="185"/>
      <c r="AZ25" s="185"/>
      <c r="BA25" s="185"/>
      <c r="BB25" s="185"/>
      <c r="BC25" s="185"/>
      <c r="BD25" s="185"/>
      <c r="BE25" s="185"/>
      <c r="BF25" s="185"/>
      <c r="BG25" s="185"/>
      <c r="BH25" s="185"/>
      <c r="BI25" s="185"/>
      <c r="BJ25" s="185"/>
      <c r="BK25" s="185"/>
      <c r="BL25" s="185"/>
      <c r="BM25" s="185"/>
      <c r="BN25" s="185"/>
      <c r="BO25" s="185"/>
      <c r="BP25" s="185"/>
      <c r="BQ25" s="185"/>
      <c r="BR25" s="185"/>
      <c r="BS25" s="185"/>
      <c r="BT25" s="185"/>
      <c r="BU25" s="185"/>
      <c r="BV25" s="185"/>
      <c r="BW25" s="185"/>
      <c r="BX25" s="185"/>
      <c r="BY25" s="185"/>
      <c r="BZ25" s="185"/>
      <c r="CA25" s="185"/>
      <c r="CB25" s="185"/>
      <c r="CC25" s="185"/>
      <c r="CD25" s="185"/>
      <c r="CE25" s="185"/>
      <c r="CF25" s="185"/>
      <c r="CG25" s="185"/>
      <c r="CH25" s="185"/>
      <c r="CI25" s="185"/>
      <c r="CJ25" s="185"/>
      <c r="CK25" s="185"/>
      <c r="CL25" s="185"/>
      <c r="CM25" s="185"/>
      <c r="CN25" s="185"/>
      <c r="CO25" s="185"/>
      <c r="CP25" s="185"/>
      <c r="CQ25" s="185"/>
      <c r="CR25" s="185"/>
      <c r="CS25" s="185"/>
      <c r="CT25" s="185"/>
      <c r="CU25" s="185"/>
      <c r="CV25" s="185"/>
      <c r="CW25" s="185"/>
      <c r="CX25" s="185"/>
      <c r="CY25" s="185"/>
      <c r="CZ25" s="185"/>
      <c r="DA25" s="185"/>
      <c r="DB25" s="185"/>
      <c r="DC25" s="185"/>
      <c r="DD25" s="185"/>
      <c r="DE25" s="185"/>
      <c r="DF25" s="185"/>
      <c r="DG25" s="185"/>
      <c r="DH25" s="185"/>
      <c r="DI25" s="185"/>
      <c r="DJ25" s="185"/>
      <c r="DK25" s="185"/>
      <c r="DL25" s="185"/>
      <c r="DM25" s="185"/>
      <c r="DN25" s="185"/>
      <c r="DO25" s="185"/>
      <c r="DP25" s="185"/>
      <c r="DQ25" s="185"/>
      <c r="DR25" s="185"/>
      <c r="DS25" s="185"/>
      <c r="DT25" s="185"/>
      <c r="DU25" s="185"/>
      <c r="DV25" s="185"/>
      <c r="DW25" s="185"/>
      <c r="DX25" s="185"/>
      <c r="DY25" s="185"/>
      <c r="DZ25" s="185"/>
      <c r="EA25" s="185"/>
      <c r="EB25" s="185"/>
      <c r="EC25" s="185"/>
      <c r="ED25" s="185"/>
      <c r="EE25" s="185"/>
      <c r="EF25" s="185"/>
      <c r="EG25" s="185"/>
      <c r="EH25" s="185"/>
      <c r="EI25" s="185"/>
      <c r="EJ25" s="185"/>
      <c r="EK25" s="185"/>
      <c r="EL25" s="185"/>
      <c r="EM25" s="185"/>
      <c r="EN25" s="185"/>
      <c r="EO25" s="185"/>
      <c r="EP25" s="185"/>
      <c r="EQ25" s="185"/>
      <c r="ER25" s="185"/>
      <c r="ES25" s="185"/>
      <c r="ET25" s="185"/>
      <c r="EU25" s="185"/>
      <c r="EV25" s="185"/>
      <c r="EW25" s="185"/>
      <c r="EX25" s="185"/>
      <c r="EY25" s="185"/>
      <c r="EZ25" s="185"/>
      <c r="FA25" s="185"/>
      <c r="FB25" s="185"/>
      <c r="FC25" s="185"/>
      <c r="FD25" s="185"/>
      <c r="FE25" s="185"/>
      <c r="FF25" s="185"/>
      <c r="FG25" s="185"/>
      <c r="FH25" s="185"/>
      <c r="FI25" s="185"/>
      <c r="FJ25" s="185"/>
      <c r="FK25" s="185"/>
      <c r="FL25" s="185"/>
      <c r="FM25" s="185"/>
      <c r="FN25" s="185"/>
      <c r="FO25" s="185"/>
      <c r="FP25" s="185"/>
      <c r="FQ25" s="185"/>
      <c r="FR25" s="185"/>
      <c r="FS25" s="185"/>
      <c r="FT25" s="185"/>
      <c r="FU25" s="185"/>
      <c r="FV25" s="185"/>
      <c r="FW25" s="185"/>
      <c r="FX25" s="185"/>
      <c r="FY25" s="185"/>
      <c r="FZ25" s="186"/>
      <c r="GA25" s="176"/>
      <c r="GB25" s="176"/>
      <c r="GC25" s="176"/>
      <c r="GD25" s="176"/>
      <c r="GE25" s="176"/>
      <c r="GF25" s="176"/>
      <c r="GG25" s="176"/>
      <c r="GH25" s="176"/>
      <c r="GI25" s="176"/>
      <c r="GJ25" s="176"/>
      <c r="GK25" s="176"/>
      <c r="GL25" s="176"/>
      <c r="GM25" s="176"/>
      <c r="GN25" s="176"/>
      <c r="GO25" s="176"/>
      <c r="GP25" s="176"/>
      <c r="GQ25" s="176"/>
      <c r="GR25" s="176"/>
      <c r="GS25" s="176"/>
      <c r="GT25" s="176"/>
      <c r="GU25" s="176"/>
      <c r="GV25" s="176"/>
      <c r="GW25" s="176"/>
      <c r="GX25" s="176"/>
      <c r="GY25" s="176"/>
      <c r="GZ25" s="176"/>
      <c r="HA25" s="176"/>
      <c r="HB25" s="176"/>
      <c r="HC25" s="176"/>
      <c r="HD25" s="176"/>
      <c r="HE25" s="176"/>
      <c r="HF25" s="176"/>
      <c r="HG25" s="176"/>
      <c r="HH25" s="176"/>
      <c r="HI25" s="176"/>
      <c r="HJ25" s="176"/>
      <c r="HK25" s="176"/>
      <c r="HL25" s="176"/>
      <c r="HM25" s="176"/>
      <c r="HN25" s="176"/>
      <c r="HO25" s="176"/>
      <c r="HP25" s="176"/>
      <c r="HQ25" s="176"/>
      <c r="HR25" s="176"/>
      <c r="HS25" s="176"/>
      <c r="HT25" s="176"/>
      <c r="HU25" s="176"/>
      <c r="HV25" s="176"/>
      <c r="HW25" s="176"/>
      <c r="HX25" s="176"/>
      <c r="HY25" s="176"/>
      <c r="HZ25" s="176"/>
      <c r="IA25" s="176"/>
      <c r="IB25" s="176"/>
      <c r="IC25" s="176"/>
      <c r="ID25" s="176"/>
      <c r="IE25" s="176"/>
      <c r="IF25" s="176"/>
      <c r="IG25" s="176"/>
      <c r="IH25" s="176"/>
      <c r="II25" s="176"/>
      <c r="IJ25" s="176"/>
      <c r="IK25" s="176"/>
      <c r="IL25" s="176"/>
      <c r="IM25" s="176"/>
      <c r="IN25" s="176"/>
      <c r="IO25" s="176"/>
      <c r="IP25" s="176"/>
      <c r="IQ25" s="176"/>
      <c r="IR25" s="176"/>
      <c r="IS25" s="176"/>
      <c r="IT25" s="176"/>
      <c r="IU25" s="176"/>
      <c r="IV25" s="176"/>
    </row>
    <row r="26" spans="1:256" x14ac:dyDescent="0.2">
      <c r="A26" s="166" t="s">
        <v>477</v>
      </c>
      <c r="B26" s="179" t="s">
        <v>294</v>
      </c>
      <c r="C26" s="179"/>
      <c r="D26" s="179"/>
      <c r="E26" s="192"/>
      <c r="F26" s="192"/>
      <c r="G26" s="183"/>
      <c r="H26" s="183"/>
      <c r="I26" s="183"/>
      <c r="J26" s="183"/>
      <c r="K26" s="183"/>
      <c r="L26" s="183"/>
      <c r="M26" s="183"/>
      <c r="N26" s="183"/>
      <c r="O26" s="183"/>
      <c r="P26" s="183"/>
      <c r="Q26" s="183"/>
      <c r="R26" s="183"/>
      <c r="S26" s="183"/>
      <c r="T26" s="183"/>
      <c r="U26" s="183"/>
      <c r="V26" s="183"/>
      <c r="W26" s="183"/>
      <c r="X26" s="183"/>
      <c r="Y26" s="183"/>
      <c r="Z26" s="183"/>
      <c r="AA26" s="183"/>
      <c r="AB26" s="185"/>
      <c r="AC26" s="185"/>
      <c r="AD26" s="185"/>
      <c r="AE26" s="185"/>
      <c r="AF26" s="185"/>
      <c r="AG26" s="185"/>
      <c r="AH26" s="185"/>
      <c r="AI26" s="185"/>
      <c r="AJ26" s="185"/>
      <c r="AK26" s="185"/>
      <c r="AL26" s="185"/>
      <c r="AM26" s="185"/>
      <c r="AN26" s="185"/>
      <c r="AO26" s="185"/>
      <c r="AP26" s="185"/>
      <c r="AQ26" s="185"/>
      <c r="AR26" s="185"/>
      <c r="AS26" s="185"/>
      <c r="AT26" s="185"/>
      <c r="AU26" s="185"/>
      <c r="AV26" s="185"/>
      <c r="AW26" s="185"/>
      <c r="AX26" s="185"/>
      <c r="AY26" s="185"/>
      <c r="AZ26" s="185"/>
      <c r="BA26" s="185"/>
      <c r="BB26" s="185"/>
      <c r="BC26" s="185"/>
      <c r="BD26" s="185"/>
      <c r="BE26" s="185"/>
      <c r="BF26" s="185"/>
      <c r="BG26" s="185"/>
      <c r="BH26" s="185"/>
      <c r="BI26" s="185"/>
      <c r="BJ26" s="185"/>
      <c r="BK26" s="185"/>
      <c r="BL26" s="185"/>
      <c r="BM26" s="185"/>
      <c r="BN26" s="185"/>
      <c r="BO26" s="185"/>
      <c r="BP26" s="185"/>
      <c r="BQ26" s="185"/>
      <c r="BR26" s="185"/>
      <c r="BS26" s="185"/>
      <c r="BT26" s="185"/>
      <c r="BU26" s="185"/>
      <c r="BV26" s="185"/>
      <c r="BW26" s="185"/>
      <c r="BX26" s="185"/>
      <c r="BY26" s="185"/>
      <c r="BZ26" s="185"/>
      <c r="CA26" s="185"/>
      <c r="CB26" s="185"/>
      <c r="CC26" s="185"/>
      <c r="CD26" s="185"/>
      <c r="CE26" s="185"/>
      <c r="CF26" s="185"/>
      <c r="CG26" s="185"/>
      <c r="CH26" s="185"/>
      <c r="CI26" s="185"/>
      <c r="CJ26" s="185"/>
      <c r="CK26" s="185"/>
      <c r="CL26" s="185"/>
      <c r="CM26" s="185"/>
      <c r="CN26" s="185"/>
      <c r="CO26" s="185"/>
      <c r="CP26" s="185"/>
      <c r="CQ26" s="185"/>
      <c r="CR26" s="185"/>
      <c r="CS26" s="185"/>
      <c r="CT26" s="185"/>
      <c r="CU26" s="185"/>
      <c r="CV26" s="185"/>
      <c r="CW26" s="185"/>
      <c r="CX26" s="185"/>
      <c r="CY26" s="185"/>
      <c r="CZ26" s="185"/>
      <c r="DA26" s="185"/>
      <c r="DB26" s="185"/>
      <c r="DC26" s="185"/>
      <c r="DD26" s="185"/>
      <c r="DE26" s="185"/>
      <c r="DF26" s="185"/>
      <c r="DG26" s="185"/>
      <c r="DH26" s="185"/>
      <c r="DI26" s="185"/>
      <c r="DJ26" s="185"/>
      <c r="DK26" s="185"/>
      <c r="DL26" s="185"/>
      <c r="DM26" s="185"/>
      <c r="DN26" s="185"/>
      <c r="DO26" s="185"/>
      <c r="DP26" s="185"/>
      <c r="DQ26" s="185"/>
      <c r="DR26" s="185"/>
      <c r="DS26" s="185"/>
      <c r="DT26" s="185"/>
      <c r="DU26" s="185"/>
      <c r="DV26" s="185"/>
      <c r="DW26" s="185"/>
      <c r="DX26" s="185"/>
      <c r="DY26" s="185"/>
      <c r="DZ26" s="185"/>
      <c r="EA26" s="185"/>
      <c r="EB26" s="185"/>
      <c r="EC26" s="185"/>
      <c r="ED26" s="185"/>
      <c r="EE26" s="185"/>
      <c r="EF26" s="185"/>
      <c r="EG26" s="185"/>
      <c r="EH26" s="185"/>
      <c r="EI26" s="185"/>
      <c r="EJ26" s="185"/>
      <c r="EK26" s="185"/>
      <c r="EL26" s="185"/>
      <c r="EM26" s="185"/>
      <c r="EN26" s="185"/>
      <c r="EO26" s="185"/>
      <c r="EP26" s="185"/>
      <c r="EQ26" s="185"/>
      <c r="ER26" s="185"/>
      <c r="ES26" s="185"/>
      <c r="ET26" s="185"/>
      <c r="EU26" s="185"/>
      <c r="EV26" s="185"/>
      <c r="EW26" s="185"/>
      <c r="EX26" s="185"/>
      <c r="EY26" s="185"/>
      <c r="EZ26" s="185"/>
      <c r="FA26" s="185"/>
      <c r="FB26" s="185"/>
      <c r="FC26" s="185"/>
      <c r="FD26" s="185"/>
      <c r="FE26" s="185"/>
      <c r="FF26" s="185"/>
      <c r="FG26" s="185"/>
      <c r="FH26" s="185"/>
      <c r="FI26" s="185"/>
      <c r="FJ26" s="185"/>
      <c r="FK26" s="185"/>
      <c r="FL26" s="185"/>
      <c r="FM26" s="185"/>
      <c r="FN26" s="185"/>
      <c r="FO26" s="185"/>
      <c r="FP26" s="185"/>
      <c r="FQ26" s="185"/>
      <c r="FR26" s="185"/>
      <c r="FS26" s="185"/>
      <c r="FT26" s="185"/>
      <c r="FU26" s="185"/>
      <c r="FV26" s="185"/>
      <c r="FW26" s="185"/>
      <c r="FX26" s="185"/>
      <c r="FY26" s="185"/>
      <c r="FZ26" s="186"/>
      <c r="GA26" s="176"/>
      <c r="GB26" s="176"/>
      <c r="GC26" s="176"/>
      <c r="GD26" s="176"/>
      <c r="GE26" s="176"/>
      <c r="GF26" s="176"/>
      <c r="GG26" s="176"/>
      <c r="GH26" s="176"/>
      <c r="GI26" s="176"/>
      <c r="GJ26" s="176"/>
      <c r="GK26" s="176"/>
      <c r="GL26" s="176"/>
      <c r="GM26" s="176"/>
      <c r="GN26" s="176"/>
      <c r="GO26" s="176"/>
      <c r="GP26" s="176"/>
      <c r="GQ26" s="176"/>
      <c r="GR26" s="176"/>
      <c r="GS26" s="176"/>
      <c r="GT26" s="176"/>
      <c r="GU26" s="176"/>
      <c r="GV26" s="176"/>
      <c r="GW26" s="176"/>
      <c r="GX26" s="176"/>
      <c r="GY26" s="176"/>
      <c r="GZ26" s="176"/>
      <c r="HA26" s="176"/>
      <c r="HB26" s="176"/>
      <c r="HC26" s="176"/>
      <c r="HD26" s="176"/>
      <c r="HE26" s="176"/>
      <c r="HF26" s="176"/>
      <c r="HG26" s="176"/>
      <c r="HH26" s="176"/>
      <c r="HI26" s="176"/>
      <c r="HJ26" s="176"/>
      <c r="HK26" s="176"/>
      <c r="HL26" s="176"/>
      <c r="HM26" s="176"/>
      <c r="HN26" s="176"/>
      <c r="HO26" s="176"/>
      <c r="HP26" s="176"/>
      <c r="HQ26" s="176"/>
      <c r="HR26" s="176"/>
      <c r="HS26" s="176"/>
      <c r="HT26" s="176"/>
      <c r="HU26" s="176"/>
      <c r="HV26" s="176"/>
      <c r="HW26" s="176"/>
      <c r="HX26" s="176"/>
      <c r="HY26" s="176"/>
      <c r="HZ26" s="176"/>
      <c r="IA26" s="176"/>
      <c r="IB26" s="176"/>
      <c r="IC26" s="176"/>
      <c r="ID26" s="176"/>
      <c r="IE26" s="176"/>
      <c r="IF26" s="176"/>
      <c r="IG26" s="176"/>
      <c r="IH26" s="176"/>
      <c r="II26" s="176"/>
      <c r="IJ26" s="176"/>
      <c r="IK26" s="176"/>
      <c r="IL26" s="176"/>
      <c r="IM26" s="176"/>
      <c r="IN26" s="176"/>
      <c r="IO26" s="176"/>
      <c r="IP26" s="176"/>
      <c r="IQ26" s="176"/>
      <c r="IR26" s="176"/>
      <c r="IS26" s="176"/>
      <c r="IT26" s="176"/>
      <c r="IU26" s="176"/>
      <c r="IV26" s="176"/>
    </row>
    <row r="27" spans="1:256" x14ac:dyDescent="0.2">
      <c r="B27" s="167" t="s">
        <v>295</v>
      </c>
      <c r="C27" s="167"/>
      <c r="D27" s="167"/>
      <c r="E27" s="181"/>
      <c r="F27" s="181"/>
      <c r="G27" s="182">
        <f>SUM(I27+K27+M27+O27+Q27+S27+U27+W27+Y27+AA27)</f>
        <v>0</v>
      </c>
      <c r="H27" s="183"/>
      <c r="I27" s="180"/>
      <c r="J27" s="184"/>
      <c r="K27" s="180"/>
      <c r="L27" s="183"/>
      <c r="M27" s="180"/>
      <c r="N27" s="183"/>
      <c r="O27" s="180"/>
      <c r="P27" s="183"/>
      <c r="Q27" s="180"/>
      <c r="R27" s="183"/>
      <c r="S27" s="180"/>
      <c r="T27" s="183"/>
      <c r="U27" s="180"/>
      <c r="V27" s="183"/>
      <c r="W27" s="180"/>
      <c r="X27" s="183"/>
      <c r="Y27" s="180"/>
      <c r="Z27" s="183"/>
      <c r="AA27" s="180"/>
      <c r="AB27" s="185"/>
      <c r="AC27" s="185"/>
      <c r="AD27" s="185"/>
      <c r="AE27" s="185"/>
      <c r="AF27" s="185"/>
      <c r="AG27" s="185"/>
      <c r="AH27" s="185"/>
      <c r="AI27" s="185"/>
      <c r="AJ27" s="185"/>
      <c r="AK27" s="185"/>
      <c r="AL27" s="185"/>
      <c r="AM27" s="185"/>
      <c r="AN27" s="185"/>
      <c r="AO27" s="185"/>
      <c r="AP27" s="185"/>
      <c r="AQ27" s="185"/>
      <c r="AR27" s="185"/>
      <c r="AS27" s="185"/>
      <c r="AT27" s="185"/>
      <c r="AU27" s="185"/>
      <c r="AV27" s="185"/>
      <c r="AW27" s="185"/>
      <c r="AX27" s="185"/>
      <c r="AY27" s="185"/>
      <c r="AZ27" s="185"/>
      <c r="BA27" s="185"/>
      <c r="BB27" s="185"/>
      <c r="BC27" s="185"/>
      <c r="BD27" s="185"/>
      <c r="BE27" s="185"/>
      <c r="BF27" s="185"/>
      <c r="BG27" s="185"/>
      <c r="BH27" s="185"/>
      <c r="BI27" s="185"/>
      <c r="BJ27" s="185"/>
      <c r="BK27" s="185"/>
      <c r="BL27" s="185"/>
      <c r="BM27" s="185"/>
      <c r="BN27" s="185"/>
      <c r="BO27" s="185"/>
      <c r="BP27" s="185"/>
      <c r="BQ27" s="185"/>
      <c r="BR27" s="185"/>
      <c r="BS27" s="185"/>
      <c r="BT27" s="185"/>
      <c r="BU27" s="185"/>
      <c r="BV27" s="185"/>
      <c r="BW27" s="185"/>
      <c r="BX27" s="185"/>
      <c r="BY27" s="185"/>
      <c r="BZ27" s="185"/>
      <c r="CA27" s="185"/>
      <c r="CB27" s="185"/>
      <c r="CC27" s="185"/>
      <c r="CD27" s="185"/>
      <c r="CE27" s="185"/>
      <c r="CF27" s="185"/>
      <c r="CG27" s="185"/>
      <c r="CH27" s="185"/>
      <c r="CI27" s="185"/>
      <c r="CJ27" s="185"/>
      <c r="CK27" s="185"/>
      <c r="CL27" s="185"/>
      <c r="CM27" s="185"/>
      <c r="CN27" s="185"/>
      <c r="CO27" s="185"/>
      <c r="CP27" s="185"/>
      <c r="CQ27" s="185"/>
      <c r="CR27" s="185"/>
      <c r="CS27" s="185"/>
      <c r="CT27" s="185"/>
      <c r="CU27" s="185"/>
      <c r="CV27" s="185"/>
      <c r="CW27" s="185"/>
      <c r="CX27" s="185"/>
      <c r="CY27" s="185"/>
      <c r="CZ27" s="185"/>
      <c r="DA27" s="185"/>
      <c r="DB27" s="185"/>
      <c r="DC27" s="185"/>
      <c r="DD27" s="185"/>
      <c r="DE27" s="185"/>
      <c r="DF27" s="185"/>
      <c r="DG27" s="185"/>
      <c r="DH27" s="185"/>
      <c r="DI27" s="185"/>
      <c r="DJ27" s="185"/>
      <c r="DK27" s="185"/>
      <c r="DL27" s="185"/>
      <c r="DM27" s="185"/>
      <c r="DN27" s="185"/>
      <c r="DO27" s="185"/>
      <c r="DP27" s="185"/>
      <c r="DQ27" s="185"/>
      <c r="DR27" s="185"/>
      <c r="DS27" s="185"/>
      <c r="DT27" s="185"/>
      <c r="DU27" s="185"/>
      <c r="DV27" s="185"/>
      <c r="DW27" s="185"/>
      <c r="DX27" s="185"/>
      <c r="DY27" s="185"/>
      <c r="DZ27" s="185"/>
      <c r="EA27" s="185"/>
      <c r="EB27" s="185"/>
      <c r="EC27" s="185"/>
      <c r="ED27" s="185"/>
      <c r="EE27" s="185"/>
      <c r="EF27" s="185"/>
      <c r="EG27" s="185"/>
      <c r="EH27" s="185"/>
      <c r="EI27" s="185"/>
      <c r="EJ27" s="185"/>
      <c r="EK27" s="185"/>
      <c r="EL27" s="185"/>
      <c r="EM27" s="185"/>
      <c r="EN27" s="185"/>
      <c r="EO27" s="185"/>
      <c r="EP27" s="185"/>
      <c r="EQ27" s="185"/>
      <c r="ER27" s="185"/>
      <c r="ES27" s="185"/>
      <c r="ET27" s="185"/>
      <c r="EU27" s="185"/>
      <c r="EV27" s="185"/>
      <c r="EW27" s="185"/>
      <c r="EX27" s="185"/>
      <c r="EY27" s="185"/>
      <c r="EZ27" s="185"/>
      <c r="FA27" s="185"/>
      <c r="FB27" s="185"/>
      <c r="FC27" s="185"/>
      <c r="FD27" s="185"/>
      <c r="FE27" s="185"/>
      <c r="FF27" s="185"/>
      <c r="FG27" s="185"/>
      <c r="FH27" s="185"/>
      <c r="FI27" s="185"/>
      <c r="FJ27" s="185"/>
      <c r="FK27" s="185"/>
      <c r="FL27" s="185"/>
      <c r="FM27" s="185"/>
      <c r="FN27" s="185"/>
      <c r="FO27" s="185"/>
      <c r="FP27" s="185"/>
      <c r="FQ27" s="185"/>
      <c r="FR27" s="185"/>
      <c r="FS27" s="185"/>
      <c r="FT27" s="185"/>
      <c r="FU27" s="185"/>
      <c r="FV27" s="185"/>
      <c r="FW27" s="185"/>
      <c r="FX27" s="185"/>
      <c r="FY27" s="185"/>
      <c r="FZ27" s="186"/>
      <c r="GA27" s="176"/>
      <c r="GB27" s="176"/>
      <c r="GC27" s="176"/>
      <c r="GD27" s="176"/>
      <c r="GE27" s="176"/>
      <c r="GF27" s="176"/>
      <c r="GG27" s="176"/>
      <c r="GH27" s="176"/>
      <c r="GI27" s="176"/>
      <c r="GJ27" s="176"/>
      <c r="GK27" s="176"/>
      <c r="GL27" s="176"/>
      <c r="GM27" s="176"/>
      <c r="GN27" s="176"/>
      <c r="GO27" s="176"/>
      <c r="GP27" s="176"/>
      <c r="GQ27" s="176"/>
      <c r="GR27" s="176"/>
      <c r="GS27" s="176"/>
      <c r="GT27" s="176"/>
      <c r="GU27" s="176"/>
      <c r="GV27" s="176"/>
      <c r="GW27" s="176"/>
      <c r="GX27" s="176"/>
      <c r="GY27" s="176"/>
      <c r="GZ27" s="176"/>
      <c r="HA27" s="176"/>
      <c r="HB27" s="176"/>
      <c r="HC27" s="176"/>
      <c r="HD27" s="176"/>
      <c r="HE27" s="176"/>
      <c r="HF27" s="176"/>
      <c r="HG27" s="176"/>
      <c r="HH27" s="176"/>
      <c r="HI27" s="176"/>
      <c r="HJ27" s="176"/>
      <c r="HK27" s="176"/>
      <c r="HL27" s="176"/>
      <c r="HM27" s="176"/>
      <c r="HN27" s="176"/>
      <c r="HO27" s="176"/>
      <c r="HP27" s="176"/>
      <c r="HQ27" s="176"/>
      <c r="HR27" s="176"/>
      <c r="HS27" s="176"/>
      <c r="HT27" s="176"/>
      <c r="HU27" s="176"/>
      <c r="HV27" s="176"/>
      <c r="HW27" s="176"/>
      <c r="HX27" s="176"/>
      <c r="HY27" s="176"/>
      <c r="HZ27" s="176"/>
      <c r="IA27" s="176"/>
      <c r="IB27" s="176"/>
      <c r="IC27" s="176"/>
      <c r="ID27" s="176"/>
      <c r="IE27" s="176"/>
      <c r="IF27" s="176"/>
      <c r="IG27" s="176"/>
      <c r="IH27" s="176"/>
      <c r="II27" s="176"/>
      <c r="IJ27" s="176"/>
      <c r="IK27" s="176"/>
      <c r="IL27" s="176"/>
      <c r="IM27" s="176"/>
      <c r="IN27" s="176"/>
      <c r="IO27" s="176"/>
      <c r="IP27" s="176"/>
      <c r="IQ27" s="176"/>
      <c r="IR27" s="176"/>
      <c r="IS27" s="176"/>
      <c r="IT27" s="176"/>
      <c r="IU27" s="176"/>
      <c r="IV27" s="176"/>
    </row>
    <row r="28" spans="1:256" x14ac:dyDescent="0.2">
      <c r="B28" s="167"/>
      <c r="C28" s="167"/>
      <c r="D28" s="167"/>
      <c r="E28" s="181"/>
      <c r="F28" s="181"/>
      <c r="G28" s="183"/>
      <c r="H28" s="183"/>
      <c r="I28" s="183"/>
      <c r="J28" s="183"/>
      <c r="K28" s="183"/>
      <c r="L28" s="183"/>
      <c r="M28" s="183"/>
      <c r="N28" s="183"/>
      <c r="O28" s="183"/>
      <c r="P28" s="183"/>
      <c r="Q28" s="183"/>
      <c r="R28" s="183"/>
      <c r="S28" s="183"/>
      <c r="T28" s="183"/>
      <c r="U28" s="183"/>
      <c r="V28" s="183"/>
      <c r="W28" s="183"/>
      <c r="X28" s="183"/>
      <c r="Y28" s="183"/>
      <c r="Z28" s="183"/>
      <c r="AA28" s="183"/>
      <c r="AB28" s="185"/>
      <c r="AC28" s="185"/>
      <c r="AD28" s="185"/>
      <c r="AE28" s="185"/>
      <c r="AF28" s="185"/>
      <c r="AG28" s="185"/>
      <c r="AH28" s="185"/>
      <c r="AI28" s="185"/>
      <c r="AJ28" s="185"/>
      <c r="AK28" s="185"/>
      <c r="AL28" s="185"/>
      <c r="AM28" s="185"/>
      <c r="AN28" s="185"/>
      <c r="AO28" s="185"/>
      <c r="AP28" s="185"/>
      <c r="AQ28" s="185"/>
      <c r="AR28" s="185"/>
      <c r="AS28" s="185"/>
      <c r="AT28" s="185"/>
      <c r="AU28" s="185"/>
      <c r="AV28" s="185"/>
      <c r="AW28" s="185"/>
      <c r="AX28" s="185"/>
      <c r="AY28" s="185"/>
      <c r="AZ28" s="185"/>
      <c r="BA28" s="185"/>
      <c r="BB28" s="185"/>
      <c r="BC28" s="185"/>
      <c r="BD28" s="185"/>
      <c r="BE28" s="185"/>
      <c r="BF28" s="185"/>
      <c r="BG28" s="185"/>
      <c r="BH28" s="185"/>
      <c r="BI28" s="185"/>
      <c r="BJ28" s="185"/>
      <c r="BK28" s="185"/>
      <c r="BL28" s="185"/>
      <c r="BM28" s="185"/>
      <c r="BN28" s="185"/>
      <c r="BO28" s="185"/>
      <c r="BP28" s="185"/>
      <c r="BQ28" s="185"/>
      <c r="BR28" s="185"/>
      <c r="BS28" s="185"/>
      <c r="BT28" s="185"/>
      <c r="BU28" s="185"/>
      <c r="BV28" s="185"/>
      <c r="BW28" s="185"/>
      <c r="BX28" s="185"/>
      <c r="BY28" s="185"/>
      <c r="BZ28" s="185"/>
      <c r="CA28" s="185"/>
      <c r="CB28" s="185"/>
      <c r="CC28" s="185"/>
      <c r="CD28" s="185"/>
      <c r="CE28" s="185"/>
      <c r="CF28" s="185"/>
      <c r="CG28" s="185"/>
      <c r="CH28" s="185"/>
      <c r="CI28" s="185"/>
      <c r="CJ28" s="185"/>
      <c r="CK28" s="185"/>
      <c r="CL28" s="185"/>
      <c r="CM28" s="185"/>
      <c r="CN28" s="185"/>
      <c r="CO28" s="185"/>
      <c r="CP28" s="185"/>
      <c r="CQ28" s="185"/>
      <c r="CR28" s="185"/>
      <c r="CS28" s="185"/>
      <c r="CT28" s="185"/>
      <c r="CU28" s="185"/>
      <c r="CV28" s="185"/>
      <c r="CW28" s="185"/>
      <c r="CX28" s="185"/>
      <c r="CY28" s="185"/>
      <c r="CZ28" s="185"/>
      <c r="DA28" s="185"/>
      <c r="DB28" s="185"/>
      <c r="DC28" s="185"/>
      <c r="DD28" s="185"/>
      <c r="DE28" s="185"/>
      <c r="DF28" s="185"/>
      <c r="DG28" s="185"/>
      <c r="DH28" s="185"/>
      <c r="DI28" s="185"/>
      <c r="DJ28" s="185"/>
      <c r="DK28" s="185"/>
      <c r="DL28" s="185"/>
      <c r="DM28" s="185"/>
      <c r="DN28" s="185"/>
      <c r="DO28" s="185"/>
      <c r="DP28" s="185"/>
      <c r="DQ28" s="185"/>
      <c r="DR28" s="185"/>
      <c r="DS28" s="185"/>
      <c r="DT28" s="185"/>
      <c r="DU28" s="185"/>
      <c r="DV28" s="185"/>
      <c r="DW28" s="185"/>
      <c r="DX28" s="185"/>
      <c r="DY28" s="185"/>
      <c r="DZ28" s="185"/>
      <c r="EA28" s="185"/>
      <c r="EB28" s="185"/>
      <c r="EC28" s="185"/>
      <c r="ED28" s="185"/>
      <c r="EE28" s="185"/>
      <c r="EF28" s="185"/>
      <c r="EG28" s="185"/>
      <c r="EH28" s="185"/>
      <c r="EI28" s="185"/>
      <c r="EJ28" s="185"/>
      <c r="EK28" s="185"/>
      <c r="EL28" s="185"/>
      <c r="EM28" s="185"/>
      <c r="EN28" s="185"/>
      <c r="EO28" s="185"/>
      <c r="EP28" s="185"/>
      <c r="EQ28" s="185"/>
      <c r="ER28" s="185"/>
      <c r="ES28" s="185"/>
      <c r="ET28" s="185"/>
      <c r="EU28" s="185"/>
      <c r="EV28" s="185"/>
      <c r="EW28" s="185"/>
      <c r="EX28" s="185"/>
      <c r="EY28" s="185"/>
      <c r="EZ28" s="185"/>
      <c r="FA28" s="185"/>
      <c r="FB28" s="185"/>
      <c r="FC28" s="185"/>
      <c r="FD28" s="185"/>
      <c r="FE28" s="185"/>
      <c r="FF28" s="185"/>
      <c r="FG28" s="185"/>
      <c r="FH28" s="185"/>
      <c r="FI28" s="185"/>
      <c r="FJ28" s="185"/>
      <c r="FK28" s="185"/>
      <c r="FL28" s="185"/>
      <c r="FM28" s="185"/>
      <c r="FN28" s="185"/>
      <c r="FO28" s="185"/>
      <c r="FP28" s="185"/>
      <c r="FQ28" s="185"/>
      <c r="FR28" s="185"/>
      <c r="FS28" s="185"/>
      <c r="FT28" s="185"/>
      <c r="FU28" s="185"/>
      <c r="FV28" s="185"/>
      <c r="FW28" s="185"/>
      <c r="FX28" s="185"/>
      <c r="FY28" s="185"/>
      <c r="FZ28" s="186"/>
      <c r="GA28" s="176"/>
      <c r="GB28" s="176"/>
      <c r="GC28" s="176"/>
      <c r="GD28" s="176"/>
      <c r="GE28" s="176"/>
      <c r="GF28" s="176"/>
      <c r="GG28" s="176"/>
      <c r="GH28" s="176"/>
      <c r="GI28" s="176"/>
      <c r="GJ28" s="176"/>
      <c r="GK28" s="176"/>
      <c r="GL28" s="176"/>
      <c r="GM28" s="176"/>
      <c r="GN28" s="176"/>
      <c r="GO28" s="176"/>
      <c r="GP28" s="176"/>
      <c r="GQ28" s="176"/>
      <c r="GR28" s="176"/>
      <c r="GS28" s="176"/>
      <c r="GT28" s="176"/>
      <c r="GU28" s="176"/>
      <c r="GV28" s="176"/>
      <c r="GW28" s="176"/>
      <c r="GX28" s="176"/>
      <c r="GY28" s="176"/>
      <c r="GZ28" s="176"/>
      <c r="HA28" s="176"/>
      <c r="HB28" s="176"/>
      <c r="HC28" s="176"/>
      <c r="HD28" s="176"/>
      <c r="HE28" s="176"/>
      <c r="HF28" s="176"/>
      <c r="HG28" s="176"/>
      <c r="HH28" s="176"/>
      <c r="HI28" s="176"/>
      <c r="HJ28" s="176"/>
      <c r="HK28" s="176"/>
      <c r="HL28" s="176"/>
      <c r="HM28" s="176"/>
      <c r="HN28" s="176"/>
      <c r="HO28" s="176"/>
      <c r="HP28" s="176"/>
      <c r="HQ28" s="176"/>
      <c r="HR28" s="176"/>
      <c r="HS28" s="176"/>
      <c r="HT28" s="176"/>
      <c r="HU28" s="176"/>
      <c r="HV28" s="176"/>
      <c r="HW28" s="176"/>
      <c r="HX28" s="176"/>
      <c r="HY28" s="176"/>
      <c r="HZ28" s="176"/>
      <c r="IA28" s="176"/>
      <c r="IB28" s="176"/>
      <c r="IC28" s="176"/>
      <c r="ID28" s="176"/>
      <c r="IE28" s="176"/>
      <c r="IF28" s="176"/>
      <c r="IG28" s="176"/>
      <c r="IH28" s="176"/>
      <c r="II28" s="176"/>
      <c r="IJ28" s="176"/>
      <c r="IK28" s="176"/>
      <c r="IL28" s="176"/>
      <c r="IM28" s="176"/>
      <c r="IN28" s="176"/>
      <c r="IO28" s="176"/>
      <c r="IP28" s="176"/>
      <c r="IQ28" s="176"/>
      <c r="IR28" s="176"/>
      <c r="IS28" s="176"/>
      <c r="IT28" s="176"/>
      <c r="IU28" s="176"/>
      <c r="IV28" s="176"/>
    </row>
    <row r="29" spans="1:256" ht="24" x14ac:dyDescent="0.2">
      <c r="A29" s="166" t="s">
        <v>478</v>
      </c>
      <c r="B29" s="193" t="s">
        <v>296</v>
      </c>
      <c r="C29" s="193"/>
      <c r="D29" s="193"/>
      <c r="E29" s="194"/>
      <c r="F29" s="194"/>
      <c r="G29" s="182">
        <f>SUM(I29+K29+M29+O29+Q29+S29+U29+W29+Y29+AA29)</f>
        <v>0</v>
      </c>
      <c r="H29" s="183"/>
      <c r="I29" s="180"/>
      <c r="J29" s="184"/>
      <c r="K29" s="180"/>
      <c r="L29" s="183"/>
      <c r="M29" s="180"/>
      <c r="N29" s="183"/>
      <c r="O29" s="180"/>
      <c r="P29" s="183"/>
      <c r="Q29" s="180"/>
      <c r="R29" s="183"/>
      <c r="S29" s="180"/>
      <c r="T29" s="183"/>
      <c r="U29" s="180"/>
      <c r="V29" s="183"/>
      <c r="W29" s="180"/>
      <c r="X29" s="183"/>
      <c r="Y29" s="180"/>
      <c r="Z29" s="183"/>
      <c r="AA29" s="180"/>
      <c r="AB29" s="185"/>
      <c r="AC29" s="185"/>
      <c r="AD29" s="185"/>
      <c r="AE29" s="185"/>
      <c r="AF29" s="185"/>
      <c r="AG29" s="185"/>
      <c r="AH29" s="185"/>
      <c r="AI29" s="185"/>
      <c r="AJ29" s="185"/>
      <c r="AK29" s="185"/>
      <c r="AL29" s="185"/>
      <c r="AM29" s="185"/>
      <c r="AN29" s="185"/>
      <c r="AO29" s="185"/>
      <c r="AP29" s="185"/>
      <c r="AQ29" s="185"/>
      <c r="AR29" s="185"/>
      <c r="AS29" s="185"/>
      <c r="AT29" s="185"/>
      <c r="AU29" s="185"/>
      <c r="AV29" s="185"/>
      <c r="AW29" s="185"/>
      <c r="AX29" s="185"/>
      <c r="AY29" s="185"/>
      <c r="AZ29" s="185"/>
      <c r="BA29" s="185"/>
      <c r="BB29" s="185"/>
      <c r="BC29" s="185"/>
      <c r="BD29" s="185"/>
      <c r="BE29" s="185"/>
      <c r="BF29" s="185"/>
      <c r="BG29" s="185"/>
      <c r="BH29" s="185"/>
      <c r="BI29" s="185"/>
      <c r="BJ29" s="185"/>
      <c r="BK29" s="185"/>
      <c r="BL29" s="185"/>
      <c r="BM29" s="185"/>
      <c r="BN29" s="185"/>
      <c r="BO29" s="185"/>
      <c r="BP29" s="185"/>
      <c r="BQ29" s="185"/>
      <c r="BR29" s="185"/>
      <c r="BS29" s="185"/>
      <c r="BT29" s="185"/>
      <c r="BU29" s="185"/>
      <c r="BV29" s="185"/>
      <c r="BW29" s="185"/>
      <c r="BX29" s="185"/>
      <c r="BY29" s="185"/>
      <c r="BZ29" s="185"/>
      <c r="CA29" s="185"/>
      <c r="CB29" s="185"/>
      <c r="CC29" s="185"/>
      <c r="CD29" s="185"/>
      <c r="CE29" s="185"/>
      <c r="CF29" s="185"/>
      <c r="CG29" s="185"/>
      <c r="CH29" s="185"/>
      <c r="CI29" s="185"/>
      <c r="CJ29" s="185"/>
      <c r="CK29" s="185"/>
      <c r="CL29" s="185"/>
      <c r="CM29" s="185"/>
      <c r="CN29" s="185"/>
      <c r="CO29" s="185"/>
      <c r="CP29" s="185"/>
      <c r="CQ29" s="185"/>
      <c r="CR29" s="185"/>
      <c r="CS29" s="185"/>
      <c r="CT29" s="185"/>
      <c r="CU29" s="185"/>
      <c r="CV29" s="185"/>
      <c r="CW29" s="185"/>
      <c r="CX29" s="185"/>
      <c r="CY29" s="185"/>
      <c r="CZ29" s="185"/>
      <c r="DA29" s="185"/>
      <c r="DB29" s="185"/>
      <c r="DC29" s="185"/>
      <c r="DD29" s="185"/>
      <c r="DE29" s="185"/>
      <c r="DF29" s="185"/>
      <c r="DG29" s="185"/>
      <c r="DH29" s="185"/>
      <c r="DI29" s="185"/>
      <c r="DJ29" s="185"/>
      <c r="DK29" s="185"/>
      <c r="DL29" s="185"/>
      <c r="DM29" s="185"/>
      <c r="DN29" s="185"/>
      <c r="DO29" s="185"/>
      <c r="DP29" s="185"/>
      <c r="DQ29" s="185"/>
      <c r="DR29" s="185"/>
      <c r="DS29" s="185"/>
      <c r="DT29" s="185"/>
      <c r="DU29" s="185"/>
      <c r="DV29" s="185"/>
      <c r="DW29" s="185"/>
      <c r="DX29" s="185"/>
      <c r="DY29" s="185"/>
      <c r="DZ29" s="185"/>
      <c r="EA29" s="185"/>
      <c r="EB29" s="185"/>
      <c r="EC29" s="185"/>
      <c r="ED29" s="185"/>
      <c r="EE29" s="185"/>
      <c r="EF29" s="185"/>
      <c r="EG29" s="185"/>
      <c r="EH29" s="185"/>
      <c r="EI29" s="185"/>
      <c r="EJ29" s="185"/>
      <c r="EK29" s="185"/>
      <c r="EL29" s="185"/>
      <c r="EM29" s="185"/>
      <c r="EN29" s="185"/>
      <c r="EO29" s="185"/>
      <c r="EP29" s="185"/>
      <c r="EQ29" s="185"/>
      <c r="ER29" s="185"/>
      <c r="ES29" s="185"/>
      <c r="ET29" s="185"/>
      <c r="EU29" s="185"/>
      <c r="EV29" s="185"/>
      <c r="EW29" s="185"/>
      <c r="EX29" s="185"/>
      <c r="EY29" s="185"/>
      <c r="EZ29" s="185"/>
      <c r="FA29" s="185"/>
      <c r="FB29" s="185"/>
      <c r="FC29" s="185"/>
      <c r="FD29" s="185"/>
      <c r="FE29" s="185"/>
      <c r="FF29" s="185"/>
      <c r="FG29" s="185"/>
      <c r="FH29" s="185"/>
      <c r="FI29" s="185"/>
      <c r="FJ29" s="185"/>
      <c r="FK29" s="185"/>
      <c r="FL29" s="185"/>
      <c r="FM29" s="185"/>
      <c r="FN29" s="185"/>
      <c r="FO29" s="185"/>
      <c r="FP29" s="185"/>
      <c r="FQ29" s="185"/>
      <c r="FR29" s="185"/>
      <c r="FS29" s="185"/>
      <c r="FT29" s="185"/>
      <c r="FU29" s="185"/>
      <c r="FV29" s="185"/>
      <c r="FW29" s="185"/>
      <c r="FX29" s="185"/>
      <c r="FY29" s="185"/>
      <c r="FZ29" s="186"/>
      <c r="GA29" s="176"/>
      <c r="GB29" s="176"/>
      <c r="GC29" s="176"/>
      <c r="GD29" s="176"/>
      <c r="GE29" s="176"/>
      <c r="GF29" s="176"/>
      <c r="GG29" s="176"/>
      <c r="GH29" s="176"/>
      <c r="GI29" s="176"/>
      <c r="GJ29" s="176"/>
      <c r="GK29" s="176"/>
      <c r="GL29" s="176"/>
      <c r="GM29" s="176"/>
      <c r="GN29" s="176"/>
      <c r="GO29" s="176"/>
      <c r="GP29" s="176"/>
      <c r="GQ29" s="176"/>
      <c r="GR29" s="176"/>
      <c r="GS29" s="176"/>
      <c r="GT29" s="176"/>
      <c r="GU29" s="176"/>
      <c r="GV29" s="176"/>
      <c r="GW29" s="176"/>
      <c r="GX29" s="176"/>
      <c r="GY29" s="176"/>
      <c r="GZ29" s="176"/>
      <c r="HA29" s="176"/>
      <c r="HB29" s="176"/>
      <c r="HC29" s="176"/>
      <c r="HD29" s="176"/>
      <c r="HE29" s="176"/>
      <c r="HF29" s="176"/>
      <c r="HG29" s="176"/>
      <c r="HH29" s="176"/>
      <c r="HI29" s="176"/>
      <c r="HJ29" s="176"/>
      <c r="HK29" s="176"/>
      <c r="HL29" s="176"/>
      <c r="HM29" s="176"/>
      <c r="HN29" s="176"/>
      <c r="HO29" s="176"/>
      <c r="HP29" s="176"/>
      <c r="HQ29" s="176"/>
      <c r="HR29" s="176"/>
      <c r="HS29" s="176"/>
      <c r="HT29" s="176"/>
      <c r="HU29" s="176"/>
      <c r="HV29" s="176"/>
      <c r="HW29" s="176"/>
      <c r="HX29" s="176"/>
      <c r="HY29" s="176"/>
      <c r="HZ29" s="176"/>
      <c r="IA29" s="176"/>
      <c r="IB29" s="176"/>
      <c r="IC29" s="176"/>
      <c r="ID29" s="176"/>
      <c r="IE29" s="176"/>
      <c r="IF29" s="176"/>
      <c r="IG29" s="176"/>
      <c r="IH29" s="176"/>
      <c r="II29" s="176"/>
      <c r="IJ29" s="176"/>
      <c r="IK29" s="176"/>
      <c r="IL29" s="176"/>
      <c r="IM29" s="176"/>
      <c r="IN29" s="176"/>
      <c r="IO29" s="176"/>
      <c r="IP29" s="176"/>
      <c r="IQ29" s="176"/>
      <c r="IR29" s="176"/>
      <c r="IS29" s="176"/>
      <c r="IT29" s="176"/>
      <c r="IU29" s="176"/>
      <c r="IV29" s="176"/>
    </row>
    <row r="30" spans="1:256" x14ac:dyDescent="0.2">
      <c r="B30" s="167"/>
      <c r="C30" s="167"/>
      <c r="D30" s="167"/>
      <c r="E30" s="181"/>
      <c r="F30" s="181"/>
      <c r="G30" s="183"/>
      <c r="H30" s="183"/>
      <c r="I30" s="183"/>
      <c r="J30" s="183"/>
      <c r="K30" s="183"/>
      <c r="L30" s="183"/>
      <c r="M30" s="183"/>
      <c r="N30" s="183"/>
      <c r="O30" s="183"/>
      <c r="P30" s="183"/>
      <c r="Q30" s="183"/>
      <c r="R30" s="183"/>
      <c r="S30" s="183"/>
      <c r="T30" s="183"/>
      <c r="U30" s="183"/>
      <c r="V30" s="183"/>
      <c r="W30" s="183"/>
      <c r="X30" s="183"/>
      <c r="Y30" s="183"/>
      <c r="Z30" s="183"/>
      <c r="AA30" s="183"/>
      <c r="AB30" s="185"/>
      <c r="AC30" s="185"/>
      <c r="AD30" s="185"/>
      <c r="AE30" s="185"/>
      <c r="AF30" s="185"/>
      <c r="AG30" s="185"/>
      <c r="AH30" s="185"/>
      <c r="AI30" s="185"/>
      <c r="AJ30" s="185"/>
      <c r="AK30" s="185"/>
      <c r="AL30" s="185"/>
      <c r="AM30" s="185"/>
      <c r="AN30" s="185"/>
      <c r="AO30" s="185"/>
      <c r="AP30" s="185"/>
      <c r="AQ30" s="185"/>
      <c r="AR30" s="185"/>
      <c r="AS30" s="185"/>
      <c r="AT30" s="185"/>
      <c r="AU30" s="185"/>
      <c r="AV30" s="185"/>
      <c r="AW30" s="185"/>
      <c r="AX30" s="185"/>
      <c r="AY30" s="185"/>
      <c r="AZ30" s="185"/>
      <c r="BA30" s="185"/>
      <c r="BB30" s="185"/>
      <c r="BC30" s="185"/>
      <c r="BD30" s="185"/>
      <c r="BE30" s="185"/>
      <c r="BF30" s="185"/>
      <c r="BG30" s="185"/>
      <c r="BH30" s="185"/>
      <c r="BI30" s="185"/>
      <c r="BJ30" s="185"/>
      <c r="BK30" s="185"/>
      <c r="BL30" s="185"/>
      <c r="BM30" s="185"/>
      <c r="BN30" s="185"/>
      <c r="BO30" s="185"/>
      <c r="BP30" s="185"/>
      <c r="BQ30" s="185"/>
      <c r="BR30" s="185"/>
      <c r="BS30" s="185"/>
      <c r="BT30" s="185"/>
      <c r="BU30" s="185"/>
      <c r="BV30" s="185"/>
      <c r="BW30" s="185"/>
      <c r="BX30" s="185"/>
      <c r="BY30" s="185"/>
      <c r="BZ30" s="185"/>
      <c r="CA30" s="185"/>
      <c r="CB30" s="185"/>
      <c r="CC30" s="185"/>
      <c r="CD30" s="185"/>
      <c r="CE30" s="185"/>
      <c r="CF30" s="185"/>
      <c r="CG30" s="185"/>
      <c r="CH30" s="185"/>
      <c r="CI30" s="185"/>
      <c r="CJ30" s="185"/>
      <c r="CK30" s="185"/>
      <c r="CL30" s="185"/>
      <c r="CM30" s="185"/>
      <c r="CN30" s="185"/>
      <c r="CO30" s="185"/>
      <c r="CP30" s="185"/>
      <c r="CQ30" s="185"/>
      <c r="CR30" s="185"/>
      <c r="CS30" s="185"/>
      <c r="CT30" s="185"/>
      <c r="CU30" s="185"/>
      <c r="CV30" s="185"/>
      <c r="CW30" s="185"/>
      <c r="CX30" s="185"/>
      <c r="CY30" s="185"/>
      <c r="CZ30" s="185"/>
      <c r="DA30" s="185"/>
      <c r="DB30" s="185"/>
      <c r="DC30" s="185"/>
      <c r="DD30" s="185"/>
      <c r="DE30" s="185"/>
      <c r="DF30" s="185"/>
      <c r="DG30" s="185"/>
      <c r="DH30" s="185"/>
      <c r="DI30" s="185"/>
      <c r="DJ30" s="185"/>
      <c r="DK30" s="185"/>
      <c r="DL30" s="185"/>
      <c r="DM30" s="185"/>
      <c r="DN30" s="185"/>
      <c r="DO30" s="185"/>
      <c r="DP30" s="185"/>
      <c r="DQ30" s="185"/>
      <c r="DR30" s="185"/>
      <c r="DS30" s="185"/>
      <c r="DT30" s="185"/>
      <c r="DU30" s="185"/>
      <c r="DV30" s="185"/>
      <c r="DW30" s="185"/>
      <c r="DX30" s="185"/>
      <c r="DY30" s="185"/>
      <c r="DZ30" s="185"/>
      <c r="EA30" s="185"/>
      <c r="EB30" s="185"/>
      <c r="EC30" s="185"/>
      <c r="ED30" s="185"/>
      <c r="EE30" s="185"/>
      <c r="EF30" s="185"/>
      <c r="EG30" s="185"/>
      <c r="EH30" s="185"/>
      <c r="EI30" s="185"/>
      <c r="EJ30" s="185"/>
      <c r="EK30" s="185"/>
      <c r="EL30" s="185"/>
      <c r="EM30" s="185"/>
      <c r="EN30" s="185"/>
      <c r="EO30" s="185"/>
      <c r="EP30" s="185"/>
      <c r="EQ30" s="185"/>
      <c r="ER30" s="185"/>
      <c r="ES30" s="185"/>
      <c r="ET30" s="185"/>
      <c r="EU30" s="185"/>
      <c r="EV30" s="185"/>
      <c r="EW30" s="185"/>
      <c r="EX30" s="185"/>
      <c r="EY30" s="185"/>
      <c r="EZ30" s="185"/>
      <c r="FA30" s="185"/>
      <c r="FB30" s="185"/>
      <c r="FC30" s="185"/>
      <c r="FD30" s="185"/>
      <c r="FE30" s="185"/>
      <c r="FF30" s="185"/>
      <c r="FG30" s="185"/>
      <c r="FH30" s="185"/>
      <c r="FI30" s="185"/>
      <c r="FJ30" s="185"/>
      <c r="FK30" s="185"/>
      <c r="FL30" s="185"/>
      <c r="FM30" s="185"/>
      <c r="FN30" s="185"/>
      <c r="FO30" s="185"/>
      <c r="FP30" s="185"/>
      <c r="FQ30" s="185"/>
      <c r="FR30" s="185"/>
      <c r="FS30" s="185"/>
      <c r="FT30" s="185"/>
      <c r="FU30" s="185"/>
      <c r="FV30" s="185"/>
      <c r="FW30" s="185"/>
      <c r="FX30" s="185"/>
      <c r="FY30" s="185"/>
      <c r="FZ30" s="186"/>
      <c r="GA30" s="176"/>
      <c r="GB30" s="176"/>
      <c r="GC30" s="176"/>
      <c r="GD30" s="176"/>
      <c r="GE30" s="176"/>
      <c r="GF30" s="176"/>
      <c r="GG30" s="176"/>
      <c r="GH30" s="176"/>
      <c r="GI30" s="176"/>
      <c r="GJ30" s="176"/>
      <c r="GK30" s="176"/>
      <c r="GL30" s="176"/>
      <c r="GM30" s="176"/>
      <c r="GN30" s="176"/>
      <c r="GO30" s="176"/>
      <c r="GP30" s="176"/>
      <c r="GQ30" s="176"/>
      <c r="GR30" s="176"/>
      <c r="GS30" s="176"/>
      <c r="GT30" s="176"/>
      <c r="GU30" s="176"/>
      <c r="GV30" s="176"/>
      <c r="GW30" s="176"/>
      <c r="GX30" s="176"/>
      <c r="GY30" s="176"/>
      <c r="GZ30" s="176"/>
      <c r="HA30" s="176"/>
      <c r="HB30" s="176"/>
      <c r="HC30" s="176"/>
      <c r="HD30" s="176"/>
      <c r="HE30" s="176"/>
      <c r="HF30" s="176"/>
      <c r="HG30" s="176"/>
      <c r="HH30" s="176"/>
      <c r="HI30" s="176"/>
      <c r="HJ30" s="176"/>
      <c r="HK30" s="176"/>
      <c r="HL30" s="176"/>
      <c r="HM30" s="176"/>
      <c r="HN30" s="176"/>
      <c r="HO30" s="176"/>
      <c r="HP30" s="176"/>
      <c r="HQ30" s="176"/>
      <c r="HR30" s="176"/>
      <c r="HS30" s="176"/>
      <c r="HT30" s="176"/>
      <c r="HU30" s="176"/>
      <c r="HV30" s="176"/>
      <c r="HW30" s="176"/>
      <c r="HX30" s="176"/>
      <c r="HY30" s="176"/>
      <c r="HZ30" s="176"/>
      <c r="IA30" s="176"/>
      <c r="IB30" s="176"/>
      <c r="IC30" s="176"/>
      <c r="ID30" s="176"/>
      <c r="IE30" s="176"/>
      <c r="IF30" s="176"/>
      <c r="IG30" s="176"/>
      <c r="IH30" s="176"/>
      <c r="II30" s="176"/>
      <c r="IJ30" s="176"/>
      <c r="IK30" s="176"/>
      <c r="IL30" s="176"/>
      <c r="IM30" s="176"/>
      <c r="IN30" s="176"/>
      <c r="IO30" s="176"/>
      <c r="IP30" s="176"/>
      <c r="IQ30" s="176"/>
      <c r="IR30" s="176"/>
      <c r="IS30" s="176"/>
      <c r="IT30" s="176"/>
      <c r="IU30" s="176"/>
      <c r="IV30" s="176"/>
    </row>
    <row r="31" spans="1:256" x14ac:dyDescent="0.2">
      <c r="A31" s="166" t="s">
        <v>479</v>
      </c>
      <c r="B31" s="179" t="s">
        <v>297</v>
      </c>
      <c r="C31" s="179"/>
      <c r="D31" s="179"/>
      <c r="E31" s="192"/>
      <c r="F31" s="192"/>
      <c r="G31" s="183"/>
      <c r="H31" s="183"/>
      <c r="I31" s="183"/>
      <c r="J31" s="183"/>
      <c r="K31" s="183"/>
      <c r="L31" s="183"/>
      <c r="M31" s="183"/>
      <c r="N31" s="183"/>
      <c r="O31" s="183"/>
      <c r="P31" s="183"/>
      <c r="Q31" s="183"/>
      <c r="R31" s="183"/>
      <c r="S31" s="183"/>
      <c r="T31" s="183"/>
      <c r="U31" s="183"/>
      <c r="V31" s="183"/>
      <c r="W31" s="183"/>
      <c r="X31" s="183"/>
      <c r="Y31" s="183"/>
      <c r="Z31" s="183"/>
      <c r="AA31" s="183"/>
      <c r="AB31" s="185"/>
      <c r="AC31" s="185"/>
      <c r="AD31" s="185"/>
      <c r="AE31" s="185"/>
      <c r="AF31" s="185"/>
      <c r="AG31" s="185"/>
      <c r="AH31" s="185"/>
      <c r="AI31" s="185"/>
      <c r="AJ31" s="185"/>
      <c r="AK31" s="185"/>
      <c r="AL31" s="185"/>
      <c r="AM31" s="185"/>
      <c r="AN31" s="185"/>
      <c r="AO31" s="185"/>
      <c r="AP31" s="185"/>
      <c r="AQ31" s="185"/>
      <c r="AR31" s="185"/>
      <c r="AS31" s="185"/>
      <c r="AT31" s="185"/>
      <c r="AU31" s="185"/>
      <c r="AV31" s="185"/>
      <c r="AW31" s="185"/>
      <c r="AX31" s="185"/>
      <c r="AY31" s="185"/>
      <c r="AZ31" s="185"/>
      <c r="BA31" s="185"/>
      <c r="BB31" s="185"/>
      <c r="BC31" s="185"/>
      <c r="BD31" s="185"/>
      <c r="BE31" s="185"/>
      <c r="BF31" s="185"/>
      <c r="BG31" s="185"/>
      <c r="BH31" s="185"/>
      <c r="BI31" s="185"/>
      <c r="BJ31" s="185"/>
      <c r="BK31" s="185"/>
      <c r="BL31" s="185"/>
      <c r="BM31" s="185"/>
      <c r="BN31" s="185"/>
      <c r="BO31" s="185"/>
      <c r="BP31" s="185"/>
      <c r="BQ31" s="185"/>
      <c r="BR31" s="185"/>
      <c r="BS31" s="185"/>
      <c r="BT31" s="185"/>
      <c r="BU31" s="185"/>
      <c r="BV31" s="185"/>
      <c r="BW31" s="185"/>
      <c r="BX31" s="185"/>
      <c r="BY31" s="185"/>
      <c r="BZ31" s="185"/>
      <c r="CA31" s="185"/>
      <c r="CB31" s="185"/>
      <c r="CC31" s="185"/>
      <c r="CD31" s="185"/>
      <c r="CE31" s="185"/>
      <c r="CF31" s="185"/>
      <c r="CG31" s="185"/>
      <c r="CH31" s="185"/>
      <c r="CI31" s="185"/>
      <c r="CJ31" s="185"/>
      <c r="CK31" s="185"/>
      <c r="CL31" s="185"/>
      <c r="CM31" s="185"/>
      <c r="CN31" s="185"/>
      <c r="CO31" s="185"/>
      <c r="CP31" s="185"/>
      <c r="CQ31" s="185"/>
      <c r="CR31" s="185"/>
      <c r="CS31" s="185"/>
      <c r="CT31" s="185"/>
      <c r="CU31" s="185"/>
      <c r="CV31" s="185"/>
      <c r="CW31" s="185"/>
      <c r="CX31" s="185"/>
      <c r="CY31" s="185"/>
      <c r="CZ31" s="185"/>
      <c r="DA31" s="185"/>
      <c r="DB31" s="185"/>
      <c r="DC31" s="185"/>
      <c r="DD31" s="185"/>
      <c r="DE31" s="185"/>
      <c r="DF31" s="185"/>
      <c r="DG31" s="185"/>
      <c r="DH31" s="185"/>
      <c r="DI31" s="185"/>
      <c r="DJ31" s="185"/>
      <c r="DK31" s="185"/>
      <c r="DL31" s="185"/>
      <c r="DM31" s="185"/>
      <c r="DN31" s="185"/>
      <c r="DO31" s="185"/>
      <c r="DP31" s="185"/>
      <c r="DQ31" s="185"/>
      <c r="DR31" s="185"/>
      <c r="DS31" s="185"/>
      <c r="DT31" s="185"/>
      <c r="DU31" s="185"/>
      <c r="DV31" s="185"/>
      <c r="DW31" s="185"/>
      <c r="DX31" s="185"/>
      <c r="DY31" s="185"/>
      <c r="DZ31" s="185"/>
      <c r="EA31" s="185"/>
      <c r="EB31" s="185"/>
      <c r="EC31" s="185"/>
      <c r="ED31" s="185"/>
      <c r="EE31" s="185"/>
      <c r="EF31" s="185"/>
      <c r="EG31" s="185"/>
      <c r="EH31" s="185"/>
      <c r="EI31" s="185"/>
      <c r="EJ31" s="185"/>
      <c r="EK31" s="185"/>
      <c r="EL31" s="185"/>
      <c r="EM31" s="185"/>
      <c r="EN31" s="185"/>
      <c r="EO31" s="185"/>
      <c r="EP31" s="185"/>
      <c r="EQ31" s="185"/>
      <c r="ER31" s="185"/>
      <c r="ES31" s="185"/>
      <c r="ET31" s="185"/>
      <c r="EU31" s="185"/>
      <c r="EV31" s="185"/>
      <c r="EW31" s="185"/>
      <c r="EX31" s="185"/>
      <c r="EY31" s="185"/>
      <c r="EZ31" s="185"/>
      <c r="FA31" s="185"/>
      <c r="FB31" s="185"/>
      <c r="FC31" s="185"/>
      <c r="FD31" s="185"/>
      <c r="FE31" s="185"/>
      <c r="FF31" s="185"/>
      <c r="FG31" s="185"/>
      <c r="FH31" s="185"/>
      <c r="FI31" s="185"/>
      <c r="FJ31" s="185"/>
      <c r="FK31" s="185"/>
      <c r="FL31" s="185"/>
      <c r="FM31" s="185"/>
      <c r="FN31" s="185"/>
      <c r="FO31" s="185"/>
      <c r="FP31" s="185"/>
      <c r="FQ31" s="185"/>
      <c r="FR31" s="185"/>
      <c r="FS31" s="185"/>
      <c r="FT31" s="185"/>
      <c r="FU31" s="185"/>
      <c r="FV31" s="185"/>
      <c r="FW31" s="185"/>
      <c r="FX31" s="185"/>
      <c r="FY31" s="185"/>
      <c r="FZ31" s="186"/>
      <c r="GA31" s="176"/>
      <c r="GB31" s="176"/>
      <c r="GC31" s="176"/>
      <c r="GD31" s="176"/>
      <c r="GE31" s="176"/>
      <c r="GF31" s="176"/>
      <c r="GG31" s="176"/>
      <c r="GH31" s="176"/>
      <c r="GI31" s="176"/>
      <c r="GJ31" s="176"/>
      <c r="GK31" s="176"/>
      <c r="GL31" s="176"/>
      <c r="GM31" s="176"/>
      <c r="GN31" s="176"/>
      <c r="GO31" s="176"/>
      <c r="GP31" s="176"/>
      <c r="GQ31" s="176"/>
      <c r="GR31" s="176"/>
      <c r="GS31" s="176"/>
      <c r="GT31" s="176"/>
      <c r="GU31" s="176"/>
      <c r="GV31" s="176"/>
      <c r="GW31" s="176"/>
      <c r="GX31" s="176"/>
      <c r="GY31" s="176"/>
      <c r="GZ31" s="176"/>
      <c r="HA31" s="176"/>
      <c r="HB31" s="176"/>
      <c r="HC31" s="176"/>
      <c r="HD31" s="176"/>
      <c r="HE31" s="176"/>
      <c r="HF31" s="176"/>
      <c r="HG31" s="176"/>
      <c r="HH31" s="176"/>
      <c r="HI31" s="176"/>
      <c r="HJ31" s="176"/>
      <c r="HK31" s="176"/>
      <c r="HL31" s="176"/>
      <c r="HM31" s="176"/>
      <c r="HN31" s="176"/>
      <c r="HO31" s="176"/>
      <c r="HP31" s="176"/>
      <c r="HQ31" s="176"/>
      <c r="HR31" s="176"/>
      <c r="HS31" s="176"/>
      <c r="HT31" s="176"/>
      <c r="HU31" s="176"/>
      <c r="HV31" s="176"/>
      <c r="HW31" s="176"/>
      <c r="HX31" s="176"/>
      <c r="HY31" s="176"/>
      <c r="HZ31" s="176"/>
      <c r="IA31" s="176"/>
      <c r="IB31" s="176"/>
      <c r="IC31" s="176"/>
      <c r="ID31" s="176"/>
      <c r="IE31" s="176"/>
      <c r="IF31" s="176"/>
      <c r="IG31" s="176"/>
      <c r="IH31" s="176"/>
      <c r="II31" s="176"/>
      <c r="IJ31" s="176"/>
      <c r="IK31" s="176"/>
      <c r="IL31" s="176"/>
      <c r="IM31" s="176"/>
      <c r="IN31" s="176"/>
      <c r="IO31" s="176"/>
      <c r="IP31" s="176"/>
      <c r="IQ31" s="176"/>
      <c r="IR31" s="176"/>
      <c r="IS31" s="176"/>
      <c r="IT31" s="176"/>
      <c r="IU31" s="176"/>
      <c r="IV31" s="176"/>
    </row>
    <row r="32" spans="1:256" x14ac:dyDescent="0.2">
      <c r="B32" s="167" t="s">
        <v>930</v>
      </c>
      <c r="C32" s="167"/>
      <c r="D32" s="167"/>
      <c r="E32" s="181"/>
      <c r="F32" s="181"/>
      <c r="G32" s="182">
        <f>SUM(I32+K32+M32+O32+Q32+S32+U32+W32+Y32+AA32)</f>
        <v>0</v>
      </c>
      <c r="H32" s="183"/>
      <c r="I32" s="180"/>
      <c r="J32" s="184"/>
      <c r="K32" s="180"/>
      <c r="L32" s="183"/>
      <c r="M32" s="180"/>
      <c r="N32" s="183"/>
      <c r="O32" s="180"/>
      <c r="P32" s="183"/>
      <c r="Q32" s="180"/>
      <c r="R32" s="183"/>
      <c r="S32" s="180"/>
      <c r="T32" s="183"/>
      <c r="U32" s="180"/>
      <c r="V32" s="183"/>
      <c r="W32" s="180"/>
      <c r="X32" s="183"/>
      <c r="Y32" s="180"/>
      <c r="Z32" s="183"/>
      <c r="AA32" s="180"/>
      <c r="AB32" s="185"/>
      <c r="AC32" s="185"/>
      <c r="AD32" s="185"/>
      <c r="AE32" s="185"/>
      <c r="AF32" s="185"/>
      <c r="AG32" s="185"/>
      <c r="AH32" s="185"/>
      <c r="AI32" s="185"/>
      <c r="AJ32" s="185"/>
      <c r="AK32" s="185"/>
      <c r="AL32" s="185"/>
      <c r="AM32" s="185"/>
      <c r="AN32" s="185"/>
      <c r="AO32" s="185"/>
      <c r="AP32" s="185"/>
      <c r="AQ32" s="185"/>
      <c r="AR32" s="185"/>
      <c r="AS32" s="185"/>
      <c r="AT32" s="185"/>
      <c r="AU32" s="185"/>
      <c r="AV32" s="185"/>
      <c r="AW32" s="185"/>
      <c r="AX32" s="185"/>
      <c r="AY32" s="185"/>
      <c r="AZ32" s="185"/>
      <c r="BA32" s="185"/>
      <c r="BB32" s="185"/>
      <c r="BC32" s="185"/>
      <c r="BD32" s="185"/>
      <c r="BE32" s="185"/>
      <c r="BF32" s="185"/>
      <c r="BG32" s="185"/>
      <c r="BH32" s="185"/>
      <c r="BI32" s="185"/>
      <c r="BJ32" s="185"/>
      <c r="BK32" s="185"/>
      <c r="BL32" s="185"/>
      <c r="BM32" s="185"/>
      <c r="BN32" s="185"/>
      <c r="BO32" s="185"/>
      <c r="BP32" s="185"/>
      <c r="BQ32" s="185"/>
      <c r="BR32" s="185"/>
      <c r="BS32" s="185"/>
      <c r="BT32" s="185"/>
      <c r="BU32" s="185"/>
      <c r="BV32" s="185"/>
      <c r="BW32" s="185"/>
      <c r="BX32" s="185"/>
      <c r="BY32" s="185"/>
      <c r="BZ32" s="185"/>
      <c r="CA32" s="185"/>
      <c r="CB32" s="185"/>
      <c r="CC32" s="185"/>
      <c r="CD32" s="185"/>
      <c r="CE32" s="185"/>
      <c r="CF32" s="185"/>
      <c r="CG32" s="185"/>
      <c r="CH32" s="185"/>
      <c r="CI32" s="185"/>
      <c r="CJ32" s="185"/>
      <c r="CK32" s="185"/>
      <c r="CL32" s="185"/>
      <c r="CM32" s="185"/>
      <c r="CN32" s="185"/>
      <c r="CO32" s="185"/>
      <c r="CP32" s="185"/>
      <c r="CQ32" s="185"/>
      <c r="CR32" s="185"/>
      <c r="CS32" s="185"/>
      <c r="CT32" s="185"/>
      <c r="CU32" s="185"/>
      <c r="CV32" s="185"/>
      <c r="CW32" s="185"/>
      <c r="CX32" s="185"/>
      <c r="CY32" s="185"/>
      <c r="CZ32" s="185"/>
      <c r="DA32" s="185"/>
      <c r="DB32" s="185"/>
      <c r="DC32" s="185"/>
      <c r="DD32" s="185"/>
      <c r="DE32" s="185"/>
      <c r="DF32" s="185"/>
      <c r="DG32" s="185"/>
      <c r="DH32" s="185"/>
      <c r="DI32" s="185"/>
      <c r="DJ32" s="185"/>
      <c r="DK32" s="185"/>
      <c r="DL32" s="185"/>
      <c r="DM32" s="185"/>
      <c r="DN32" s="185"/>
      <c r="DO32" s="185"/>
      <c r="DP32" s="185"/>
      <c r="DQ32" s="185"/>
      <c r="DR32" s="185"/>
      <c r="DS32" s="185"/>
      <c r="DT32" s="185"/>
      <c r="DU32" s="185"/>
      <c r="DV32" s="185"/>
      <c r="DW32" s="185"/>
      <c r="DX32" s="185"/>
      <c r="DY32" s="185"/>
      <c r="DZ32" s="185"/>
      <c r="EA32" s="185"/>
      <c r="EB32" s="185"/>
      <c r="EC32" s="185"/>
      <c r="ED32" s="185"/>
      <c r="EE32" s="185"/>
      <c r="EF32" s="185"/>
      <c r="EG32" s="185"/>
      <c r="EH32" s="185"/>
      <c r="EI32" s="185"/>
      <c r="EJ32" s="185"/>
      <c r="EK32" s="185"/>
      <c r="EL32" s="185"/>
      <c r="EM32" s="185"/>
      <c r="EN32" s="185"/>
      <c r="EO32" s="185"/>
      <c r="EP32" s="185"/>
      <c r="EQ32" s="185"/>
      <c r="ER32" s="185"/>
      <c r="ES32" s="185"/>
      <c r="ET32" s="185"/>
      <c r="EU32" s="185"/>
      <c r="EV32" s="185"/>
      <c r="EW32" s="185"/>
      <c r="EX32" s="185"/>
      <c r="EY32" s="185"/>
      <c r="EZ32" s="185"/>
      <c r="FA32" s="185"/>
      <c r="FB32" s="185"/>
      <c r="FC32" s="185"/>
      <c r="FD32" s="185"/>
      <c r="FE32" s="185"/>
      <c r="FF32" s="185"/>
      <c r="FG32" s="185"/>
      <c r="FH32" s="185"/>
      <c r="FI32" s="185"/>
      <c r="FJ32" s="185"/>
      <c r="FK32" s="185"/>
      <c r="FL32" s="185"/>
      <c r="FM32" s="185"/>
      <c r="FN32" s="185"/>
      <c r="FO32" s="185"/>
      <c r="FP32" s="185"/>
      <c r="FQ32" s="185"/>
      <c r="FR32" s="185"/>
      <c r="FS32" s="185"/>
      <c r="FT32" s="185"/>
      <c r="FU32" s="185"/>
      <c r="FV32" s="185"/>
      <c r="FW32" s="185"/>
      <c r="FX32" s="185"/>
      <c r="FY32" s="185"/>
      <c r="FZ32" s="186"/>
      <c r="GA32" s="176"/>
      <c r="GB32" s="176"/>
      <c r="GC32" s="176"/>
      <c r="GD32" s="176"/>
      <c r="GE32" s="176"/>
      <c r="GF32" s="176"/>
      <c r="GG32" s="176"/>
      <c r="GH32" s="176"/>
      <c r="GI32" s="176"/>
      <c r="GJ32" s="176"/>
      <c r="GK32" s="176"/>
      <c r="GL32" s="176"/>
      <c r="GM32" s="176"/>
      <c r="GN32" s="176"/>
      <c r="GO32" s="176"/>
      <c r="GP32" s="176"/>
      <c r="GQ32" s="176"/>
      <c r="GR32" s="176"/>
      <c r="GS32" s="176"/>
      <c r="GT32" s="176"/>
      <c r="GU32" s="176"/>
      <c r="GV32" s="176"/>
      <c r="GW32" s="176"/>
      <c r="GX32" s="176"/>
      <c r="GY32" s="176"/>
      <c r="GZ32" s="176"/>
      <c r="HA32" s="176"/>
      <c r="HB32" s="176"/>
      <c r="HC32" s="176"/>
      <c r="HD32" s="176"/>
      <c r="HE32" s="176"/>
      <c r="HF32" s="176"/>
      <c r="HG32" s="176"/>
      <c r="HH32" s="176"/>
      <c r="HI32" s="176"/>
      <c r="HJ32" s="176"/>
      <c r="HK32" s="176"/>
      <c r="HL32" s="176"/>
      <c r="HM32" s="176"/>
      <c r="HN32" s="176"/>
      <c r="HO32" s="176"/>
      <c r="HP32" s="176"/>
      <c r="HQ32" s="176"/>
      <c r="HR32" s="176"/>
      <c r="HS32" s="176"/>
      <c r="HT32" s="176"/>
      <c r="HU32" s="176"/>
      <c r="HV32" s="176"/>
      <c r="HW32" s="176"/>
      <c r="HX32" s="176"/>
      <c r="HY32" s="176"/>
      <c r="HZ32" s="176"/>
      <c r="IA32" s="176"/>
      <c r="IB32" s="176"/>
      <c r="IC32" s="176"/>
      <c r="ID32" s="176"/>
      <c r="IE32" s="176"/>
      <c r="IF32" s="176"/>
      <c r="IG32" s="176"/>
      <c r="IH32" s="176"/>
      <c r="II32" s="176"/>
      <c r="IJ32" s="176"/>
      <c r="IK32" s="176"/>
      <c r="IL32" s="176"/>
      <c r="IM32" s="176"/>
      <c r="IN32" s="176"/>
      <c r="IO32" s="176"/>
      <c r="IP32" s="176"/>
      <c r="IQ32" s="176"/>
      <c r="IR32" s="176"/>
      <c r="IS32" s="176"/>
      <c r="IT32" s="176"/>
      <c r="IU32" s="176"/>
      <c r="IV32" s="176"/>
    </row>
    <row r="33" spans="1:256" x14ac:dyDescent="0.2">
      <c r="B33" s="167"/>
      <c r="C33" s="167"/>
      <c r="D33" s="167"/>
      <c r="E33" s="181"/>
      <c r="F33" s="181"/>
      <c r="G33" s="183"/>
      <c r="H33" s="183"/>
      <c r="I33" s="183"/>
      <c r="J33" s="183"/>
      <c r="K33" s="183"/>
      <c r="L33" s="183"/>
      <c r="M33" s="183"/>
      <c r="N33" s="183"/>
      <c r="O33" s="183"/>
      <c r="P33" s="183"/>
      <c r="Q33" s="183"/>
      <c r="R33" s="183"/>
      <c r="S33" s="183"/>
      <c r="T33" s="183"/>
      <c r="U33" s="183"/>
      <c r="V33" s="183"/>
      <c r="W33" s="183"/>
      <c r="X33" s="183"/>
      <c r="Y33" s="183"/>
      <c r="Z33" s="183"/>
      <c r="AA33" s="183"/>
      <c r="AB33" s="185"/>
      <c r="AC33" s="185"/>
      <c r="AD33" s="185"/>
      <c r="AE33" s="185"/>
      <c r="AF33" s="185"/>
      <c r="AG33" s="185"/>
      <c r="AH33" s="185"/>
      <c r="AI33" s="185"/>
      <c r="AJ33" s="185"/>
      <c r="AK33" s="185"/>
      <c r="AL33" s="185"/>
      <c r="AM33" s="185"/>
      <c r="AN33" s="185"/>
      <c r="AO33" s="185"/>
      <c r="AP33" s="185"/>
      <c r="AQ33" s="185"/>
      <c r="AR33" s="185"/>
      <c r="AS33" s="185"/>
      <c r="AT33" s="185"/>
      <c r="AU33" s="185"/>
      <c r="AV33" s="185"/>
      <c r="AW33" s="185"/>
      <c r="AX33" s="185"/>
      <c r="AY33" s="185"/>
      <c r="AZ33" s="185"/>
      <c r="BA33" s="185"/>
      <c r="BB33" s="185"/>
      <c r="BC33" s="185"/>
      <c r="BD33" s="185"/>
      <c r="BE33" s="185"/>
      <c r="BF33" s="185"/>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C33" s="185"/>
      <c r="CD33" s="185"/>
      <c r="CE33" s="185"/>
      <c r="CF33" s="185"/>
      <c r="CG33" s="185"/>
      <c r="CH33" s="185"/>
      <c r="CI33" s="185"/>
      <c r="CJ33" s="185"/>
      <c r="CK33" s="185"/>
      <c r="CL33" s="185"/>
      <c r="CM33" s="185"/>
      <c r="CN33" s="185"/>
      <c r="CO33" s="185"/>
      <c r="CP33" s="185"/>
      <c r="CQ33" s="185"/>
      <c r="CR33" s="185"/>
      <c r="CS33" s="185"/>
      <c r="CT33" s="185"/>
      <c r="CU33" s="185"/>
      <c r="CV33" s="185"/>
      <c r="CW33" s="185"/>
      <c r="CX33" s="185"/>
      <c r="CY33" s="185"/>
      <c r="CZ33" s="185"/>
      <c r="DA33" s="185"/>
      <c r="DB33" s="185"/>
      <c r="DC33" s="185"/>
      <c r="DD33" s="185"/>
      <c r="DE33" s="185"/>
      <c r="DF33" s="185"/>
      <c r="DG33" s="185"/>
      <c r="DH33" s="185"/>
      <c r="DI33" s="185"/>
      <c r="DJ33" s="185"/>
      <c r="DK33" s="185"/>
      <c r="DL33" s="185"/>
      <c r="DM33" s="185"/>
      <c r="DN33" s="185"/>
      <c r="DO33" s="185"/>
      <c r="DP33" s="185"/>
      <c r="DQ33" s="185"/>
      <c r="DR33" s="185"/>
      <c r="DS33" s="185"/>
      <c r="DT33" s="185"/>
      <c r="DU33" s="185"/>
      <c r="DV33" s="185"/>
      <c r="DW33" s="185"/>
      <c r="DX33" s="185"/>
      <c r="DY33" s="185"/>
      <c r="DZ33" s="185"/>
      <c r="EA33" s="185"/>
      <c r="EB33" s="185"/>
      <c r="EC33" s="185"/>
      <c r="ED33" s="185"/>
      <c r="EE33" s="185"/>
      <c r="EF33" s="185"/>
      <c r="EG33" s="185"/>
      <c r="EH33" s="185"/>
      <c r="EI33" s="185"/>
      <c r="EJ33" s="185"/>
      <c r="EK33" s="185"/>
      <c r="EL33" s="185"/>
      <c r="EM33" s="185"/>
      <c r="EN33" s="185"/>
      <c r="EO33" s="185"/>
      <c r="EP33" s="185"/>
      <c r="EQ33" s="185"/>
      <c r="ER33" s="185"/>
      <c r="ES33" s="185"/>
      <c r="ET33" s="185"/>
      <c r="EU33" s="185"/>
      <c r="EV33" s="185"/>
      <c r="EW33" s="185"/>
      <c r="EX33" s="185"/>
      <c r="EY33" s="185"/>
      <c r="EZ33" s="185"/>
      <c r="FA33" s="185"/>
      <c r="FB33" s="185"/>
      <c r="FC33" s="185"/>
      <c r="FD33" s="185"/>
      <c r="FE33" s="185"/>
      <c r="FF33" s="185"/>
      <c r="FG33" s="185"/>
      <c r="FH33" s="185"/>
      <c r="FI33" s="185"/>
      <c r="FJ33" s="185"/>
      <c r="FK33" s="185"/>
      <c r="FL33" s="185"/>
      <c r="FM33" s="185"/>
      <c r="FN33" s="185"/>
      <c r="FO33" s="185"/>
      <c r="FP33" s="185"/>
      <c r="FQ33" s="185"/>
      <c r="FR33" s="185"/>
      <c r="FS33" s="185"/>
      <c r="FT33" s="185"/>
      <c r="FU33" s="185"/>
      <c r="FV33" s="185"/>
      <c r="FW33" s="185"/>
      <c r="FX33" s="185"/>
      <c r="FY33" s="185"/>
      <c r="FZ33" s="186"/>
      <c r="GA33" s="176"/>
      <c r="GB33" s="176"/>
      <c r="GC33" s="176"/>
      <c r="GD33" s="176"/>
      <c r="GE33" s="176"/>
      <c r="GF33" s="176"/>
      <c r="GG33" s="176"/>
      <c r="GH33" s="176"/>
      <c r="GI33" s="176"/>
      <c r="GJ33" s="176"/>
      <c r="GK33" s="176"/>
      <c r="GL33" s="176"/>
      <c r="GM33" s="176"/>
      <c r="GN33" s="176"/>
      <c r="GO33" s="176"/>
      <c r="GP33" s="176"/>
      <c r="GQ33" s="176"/>
      <c r="GR33" s="176"/>
      <c r="GS33" s="176"/>
      <c r="GT33" s="176"/>
      <c r="GU33" s="176"/>
      <c r="GV33" s="176"/>
      <c r="GW33" s="176"/>
      <c r="GX33" s="176"/>
      <c r="GY33" s="176"/>
      <c r="GZ33" s="176"/>
      <c r="HA33" s="176"/>
      <c r="HB33" s="176"/>
      <c r="HC33" s="176"/>
      <c r="HD33" s="176"/>
      <c r="HE33" s="176"/>
      <c r="HF33" s="176"/>
      <c r="HG33" s="176"/>
      <c r="HH33" s="176"/>
      <c r="HI33" s="176"/>
      <c r="HJ33" s="176"/>
      <c r="HK33" s="176"/>
      <c r="HL33" s="176"/>
      <c r="HM33" s="176"/>
      <c r="HN33" s="176"/>
      <c r="HO33" s="176"/>
      <c r="HP33" s="176"/>
      <c r="HQ33" s="176"/>
      <c r="HR33" s="176"/>
      <c r="HS33" s="176"/>
      <c r="HT33" s="176"/>
      <c r="HU33" s="176"/>
      <c r="HV33" s="176"/>
      <c r="HW33" s="176"/>
      <c r="HX33" s="176"/>
      <c r="HY33" s="176"/>
      <c r="HZ33" s="176"/>
      <c r="IA33" s="176"/>
      <c r="IB33" s="176"/>
      <c r="IC33" s="176"/>
      <c r="ID33" s="176"/>
      <c r="IE33" s="176"/>
      <c r="IF33" s="176"/>
      <c r="IG33" s="176"/>
      <c r="IH33" s="176"/>
      <c r="II33" s="176"/>
      <c r="IJ33" s="176"/>
      <c r="IK33" s="176"/>
      <c r="IL33" s="176"/>
      <c r="IM33" s="176"/>
      <c r="IN33" s="176"/>
      <c r="IO33" s="176"/>
      <c r="IP33" s="176"/>
      <c r="IQ33" s="176"/>
      <c r="IR33" s="176"/>
      <c r="IS33" s="176"/>
      <c r="IT33" s="176"/>
      <c r="IU33" s="176"/>
      <c r="IV33" s="176"/>
    </row>
    <row r="34" spans="1:256" x14ac:dyDescent="0.2">
      <c r="A34" s="166" t="s">
        <v>480</v>
      </c>
      <c r="B34" s="167" t="s">
        <v>6</v>
      </c>
      <c r="C34" s="167"/>
      <c r="D34" s="167"/>
      <c r="E34" s="181"/>
      <c r="F34" s="181"/>
      <c r="G34" s="182">
        <f>SUM(I34+K34+M34+O34+Q34+S34+U34+W34+Y34+AA34)</f>
        <v>0</v>
      </c>
      <c r="H34" s="183"/>
      <c r="I34" s="180"/>
      <c r="J34" s="184"/>
      <c r="K34" s="180"/>
      <c r="L34" s="183"/>
      <c r="M34" s="180"/>
      <c r="N34" s="183"/>
      <c r="O34" s="180"/>
      <c r="P34" s="183"/>
      <c r="Q34" s="180"/>
      <c r="R34" s="183"/>
      <c r="S34" s="180"/>
      <c r="T34" s="183"/>
      <c r="U34" s="180"/>
      <c r="V34" s="183"/>
      <c r="W34" s="180"/>
      <c r="X34" s="183"/>
      <c r="Y34" s="180"/>
      <c r="Z34" s="183"/>
      <c r="AA34" s="180"/>
      <c r="AB34" s="185"/>
      <c r="AC34" s="185"/>
      <c r="AD34" s="185"/>
      <c r="AE34" s="185"/>
      <c r="AF34" s="185"/>
      <c r="AG34" s="185"/>
      <c r="AH34" s="185"/>
      <c r="AI34" s="185"/>
      <c r="AJ34" s="185"/>
      <c r="AK34" s="185"/>
      <c r="AL34" s="185"/>
      <c r="AM34" s="185"/>
      <c r="AN34" s="185"/>
      <c r="AO34" s="185"/>
      <c r="AP34" s="185"/>
      <c r="AQ34" s="185"/>
      <c r="AR34" s="185"/>
      <c r="AS34" s="185"/>
      <c r="AT34" s="185"/>
      <c r="AU34" s="185"/>
      <c r="AV34" s="185"/>
      <c r="AW34" s="185"/>
      <c r="AX34" s="185"/>
      <c r="AY34" s="185"/>
      <c r="AZ34" s="185"/>
      <c r="BA34" s="185"/>
      <c r="BB34" s="185"/>
      <c r="BC34" s="185"/>
      <c r="BD34" s="185"/>
      <c r="BE34" s="185"/>
      <c r="BF34" s="185"/>
      <c r="BG34" s="185"/>
      <c r="BH34" s="185"/>
      <c r="BI34" s="185"/>
      <c r="BJ34" s="185"/>
      <c r="BK34" s="185"/>
      <c r="BL34" s="185"/>
      <c r="BM34" s="185"/>
      <c r="BN34" s="185"/>
      <c r="BO34" s="185"/>
      <c r="BP34" s="185"/>
      <c r="BQ34" s="185"/>
      <c r="BR34" s="185"/>
      <c r="BS34" s="185"/>
      <c r="BT34" s="185"/>
      <c r="BU34" s="185"/>
      <c r="BV34" s="185"/>
      <c r="BW34" s="185"/>
      <c r="BX34" s="185"/>
      <c r="BY34" s="185"/>
      <c r="BZ34" s="185"/>
      <c r="CA34" s="185"/>
      <c r="CB34" s="185"/>
      <c r="CC34" s="185"/>
      <c r="CD34" s="185"/>
      <c r="CE34" s="185"/>
      <c r="CF34" s="185"/>
      <c r="CG34" s="185"/>
      <c r="CH34" s="185"/>
      <c r="CI34" s="185"/>
      <c r="CJ34" s="185"/>
      <c r="CK34" s="185"/>
      <c r="CL34" s="185"/>
      <c r="CM34" s="185"/>
      <c r="CN34" s="185"/>
      <c r="CO34" s="185"/>
      <c r="CP34" s="185"/>
      <c r="CQ34" s="185"/>
      <c r="CR34" s="185"/>
      <c r="CS34" s="185"/>
      <c r="CT34" s="185"/>
      <c r="CU34" s="185"/>
      <c r="CV34" s="185"/>
      <c r="CW34" s="185"/>
      <c r="CX34" s="185"/>
      <c r="CY34" s="185"/>
      <c r="CZ34" s="185"/>
      <c r="DA34" s="185"/>
      <c r="DB34" s="185"/>
      <c r="DC34" s="185"/>
      <c r="DD34" s="185"/>
      <c r="DE34" s="185"/>
      <c r="DF34" s="185"/>
      <c r="DG34" s="185"/>
      <c r="DH34" s="185"/>
      <c r="DI34" s="185"/>
      <c r="DJ34" s="185"/>
      <c r="DK34" s="185"/>
      <c r="DL34" s="185"/>
      <c r="DM34" s="185"/>
      <c r="DN34" s="185"/>
      <c r="DO34" s="185"/>
      <c r="DP34" s="185"/>
      <c r="DQ34" s="185"/>
      <c r="DR34" s="185"/>
      <c r="DS34" s="185"/>
      <c r="DT34" s="185"/>
      <c r="DU34" s="185"/>
      <c r="DV34" s="185"/>
      <c r="DW34" s="185"/>
      <c r="DX34" s="185"/>
      <c r="DY34" s="185"/>
      <c r="DZ34" s="185"/>
      <c r="EA34" s="185"/>
      <c r="EB34" s="185"/>
      <c r="EC34" s="185"/>
      <c r="ED34" s="185"/>
      <c r="EE34" s="185"/>
      <c r="EF34" s="185"/>
      <c r="EG34" s="185"/>
      <c r="EH34" s="185"/>
      <c r="EI34" s="185"/>
      <c r="EJ34" s="185"/>
      <c r="EK34" s="185"/>
      <c r="EL34" s="185"/>
      <c r="EM34" s="185"/>
      <c r="EN34" s="185"/>
      <c r="EO34" s="185"/>
      <c r="EP34" s="185"/>
      <c r="EQ34" s="185"/>
      <c r="ER34" s="185"/>
      <c r="ES34" s="185"/>
      <c r="ET34" s="185"/>
      <c r="EU34" s="185"/>
      <c r="EV34" s="185"/>
      <c r="EW34" s="185"/>
      <c r="EX34" s="185"/>
      <c r="EY34" s="185"/>
      <c r="EZ34" s="185"/>
      <c r="FA34" s="185"/>
      <c r="FB34" s="185"/>
      <c r="FC34" s="185"/>
      <c r="FD34" s="185"/>
      <c r="FE34" s="185"/>
      <c r="FF34" s="185"/>
      <c r="FG34" s="185"/>
      <c r="FH34" s="185"/>
      <c r="FI34" s="185"/>
      <c r="FJ34" s="185"/>
      <c r="FK34" s="185"/>
      <c r="FL34" s="185"/>
      <c r="FM34" s="185"/>
      <c r="FN34" s="185"/>
      <c r="FO34" s="185"/>
      <c r="FP34" s="185"/>
      <c r="FQ34" s="185"/>
      <c r="FR34" s="185"/>
      <c r="FS34" s="185"/>
      <c r="FT34" s="185"/>
      <c r="FU34" s="185"/>
      <c r="FV34" s="185"/>
      <c r="FW34" s="185"/>
      <c r="FX34" s="185"/>
      <c r="FY34" s="185"/>
      <c r="FZ34" s="186"/>
      <c r="GA34" s="176"/>
      <c r="GB34" s="176"/>
      <c r="GC34" s="176"/>
      <c r="GD34" s="176"/>
      <c r="GE34" s="176"/>
      <c r="GF34" s="176"/>
      <c r="GG34" s="176"/>
      <c r="GH34" s="176"/>
      <c r="GI34" s="176"/>
      <c r="GJ34" s="176"/>
      <c r="GK34" s="176"/>
      <c r="GL34" s="176"/>
      <c r="GM34" s="176"/>
      <c r="GN34" s="176"/>
      <c r="GO34" s="176"/>
      <c r="GP34" s="176"/>
      <c r="GQ34" s="176"/>
      <c r="GR34" s="176"/>
      <c r="GS34" s="176"/>
      <c r="GT34" s="176"/>
      <c r="GU34" s="176"/>
      <c r="GV34" s="176"/>
      <c r="GW34" s="176"/>
      <c r="GX34" s="176"/>
      <c r="GY34" s="176"/>
      <c r="GZ34" s="176"/>
      <c r="HA34" s="176"/>
      <c r="HB34" s="176"/>
      <c r="HC34" s="176"/>
      <c r="HD34" s="176"/>
      <c r="HE34" s="176"/>
      <c r="HF34" s="176"/>
      <c r="HG34" s="176"/>
      <c r="HH34" s="176"/>
      <c r="HI34" s="176"/>
      <c r="HJ34" s="176"/>
      <c r="HK34" s="176"/>
      <c r="HL34" s="176"/>
      <c r="HM34" s="176"/>
      <c r="HN34" s="176"/>
      <c r="HO34" s="176"/>
      <c r="HP34" s="176"/>
      <c r="HQ34" s="176"/>
      <c r="HR34" s="176"/>
      <c r="HS34" s="176"/>
      <c r="HT34" s="176"/>
      <c r="HU34" s="176"/>
      <c r="HV34" s="176"/>
      <c r="HW34" s="176"/>
      <c r="HX34" s="176"/>
      <c r="HY34" s="176"/>
      <c r="HZ34" s="176"/>
      <c r="IA34" s="176"/>
      <c r="IB34" s="176"/>
      <c r="IC34" s="176"/>
      <c r="ID34" s="176"/>
      <c r="IE34" s="176"/>
      <c r="IF34" s="176"/>
      <c r="IG34" s="176"/>
      <c r="IH34" s="176"/>
      <c r="II34" s="176"/>
      <c r="IJ34" s="176"/>
      <c r="IK34" s="176"/>
      <c r="IL34" s="176"/>
      <c r="IM34" s="176"/>
      <c r="IN34" s="176"/>
      <c r="IO34" s="176"/>
      <c r="IP34" s="176"/>
      <c r="IQ34" s="176"/>
      <c r="IR34" s="176"/>
      <c r="IS34" s="176"/>
      <c r="IT34" s="176"/>
      <c r="IU34" s="176"/>
      <c r="IV34" s="176"/>
    </row>
    <row r="35" spans="1:256" x14ac:dyDescent="0.2">
      <c r="B35" s="167"/>
      <c r="C35" s="167"/>
      <c r="D35" s="167"/>
      <c r="E35" s="181"/>
      <c r="F35" s="181"/>
      <c r="G35" s="183"/>
      <c r="H35" s="183"/>
      <c r="I35" s="183"/>
      <c r="J35" s="183"/>
      <c r="K35" s="183"/>
      <c r="L35" s="183"/>
      <c r="M35" s="183"/>
      <c r="N35" s="183"/>
      <c r="O35" s="183"/>
      <c r="P35" s="183"/>
      <c r="Q35" s="183"/>
      <c r="R35" s="183"/>
      <c r="S35" s="183"/>
      <c r="T35" s="183"/>
      <c r="U35" s="183"/>
      <c r="V35" s="183"/>
      <c r="W35" s="183"/>
      <c r="X35" s="183"/>
      <c r="Y35" s="183"/>
      <c r="Z35" s="183"/>
      <c r="AA35" s="183"/>
      <c r="AB35" s="185"/>
      <c r="AC35" s="185"/>
      <c r="AD35" s="185"/>
      <c r="AE35" s="185"/>
      <c r="AF35" s="185"/>
      <c r="AG35" s="185"/>
      <c r="AH35" s="185"/>
      <c r="AI35" s="185"/>
      <c r="AJ35" s="185"/>
      <c r="AK35" s="185"/>
      <c r="AL35" s="185"/>
      <c r="AM35" s="185"/>
      <c r="AN35" s="185"/>
      <c r="AO35" s="185"/>
      <c r="AP35" s="185"/>
      <c r="AQ35" s="185"/>
      <c r="AR35" s="185"/>
      <c r="AS35" s="185"/>
      <c r="AT35" s="185"/>
      <c r="AU35" s="185"/>
      <c r="AV35" s="185"/>
      <c r="AW35" s="185"/>
      <c r="AX35" s="185"/>
      <c r="AY35" s="185"/>
      <c r="AZ35" s="185"/>
      <c r="BA35" s="185"/>
      <c r="BB35" s="185"/>
      <c r="BC35" s="185"/>
      <c r="BD35" s="185"/>
      <c r="BE35" s="185"/>
      <c r="BF35" s="185"/>
      <c r="BG35" s="185"/>
      <c r="BH35" s="185"/>
      <c r="BI35" s="185"/>
      <c r="BJ35" s="185"/>
      <c r="BK35" s="185"/>
      <c r="BL35" s="185"/>
      <c r="BM35" s="185"/>
      <c r="BN35" s="185"/>
      <c r="BO35" s="185"/>
      <c r="BP35" s="185"/>
      <c r="BQ35" s="185"/>
      <c r="BR35" s="185"/>
      <c r="BS35" s="185"/>
      <c r="BT35" s="185"/>
      <c r="BU35" s="185"/>
      <c r="BV35" s="185"/>
      <c r="BW35" s="185"/>
      <c r="BX35" s="185"/>
      <c r="BY35" s="185"/>
      <c r="BZ35" s="185"/>
      <c r="CA35" s="185"/>
      <c r="CB35" s="185"/>
      <c r="CC35" s="185"/>
      <c r="CD35" s="185"/>
      <c r="CE35" s="185"/>
      <c r="CF35" s="185"/>
      <c r="CG35" s="185"/>
      <c r="CH35" s="185"/>
      <c r="CI35" s="185"/>
      <c r="CJ35" s="185"/>
      <c r="CK35" s="185"/>
      <c r="CL35" s="185"/>
      <c r="CM35" s="185"/>
      <c r="CN35" s="185"/>
      <c r="CO35" s="185"/>
      <c r="CP35" s="185"/>
      <c r="CQ35" s="185"/>
      <c r="CR35" s="185"/>
      <c r="CS35" s="185"/>
      <c r="CT35" s="185"/>
      <c r="CU35" s="185"/>
      <c r="CV35" s="185"/>
      <c r="CW35" s="185"/>
      <c r="CX35" s="185"/>
      <c r="CY35" s="185"/>
      <c r="CZ35" s="185"/>
      <c r="DA35" s="185"/>
      <c r="DB35" s="185"/>
      <c r="DC35" s="185"/>
      <c r="DD35" s="185"/>
      <c r="DE35" s="185"/>
      <c r="DF35" s="185"/>
      <c r="DG35" s="185"/>
      <c r="DH35" s="185"/>
      <c r="DI35" s="185"/>
      <c r="DJ35" s="185"/>
      <c r="DK35" s="185"/>
      <c r="DL35" s="185"/>
      <c r="DM35" s="185"/>
      <c r="DN35" s="185"/>
      <c r="DO35" s="185"/>
      <c r="DP35" s="185"/>
      <c r="DQ35" s="185"/>
      <c r="DR35" s="185"/>
      <c r="DS35" s="185"/>
      <c r="DT35" s="185"/>
      <c r="DU35" s="185"/>
      <c r="DV35" s="185"/>
      <c r="DW35" s="185"/>
      <c r="DX35" s="185"/>
      <c r="DY35" s="185"/>
      <c r="DZ35" s="185"/>
      <c r="EA35" s="185"/>
      <c r="EB35" s="185"/>
      <c r="EC35" s="185"/>
      <c r="ED35" s="185"/>
      <c r="EE35" s="185"/>
      <c r="EF35" s="185"/>
      <c r="EG35" s="185"/>
      <c r="EH35" s="185"/>
      <c r="EI35" s="185"/>
      <c r="EJ35" s="185"/>
      <c r="EK35" s="185"/>
      <c r="EL35" s="185"/>
      <c r="EM35" s="185"/>
      <c r="EN35" s="185"/>
      <c r="EO35" s="185"/>
      <c r="EP35" s="185"/>
      <c r="EQ35" s="185"/>
      <c r="ER35" s="185"/>
      <c r="ES35" s="185"/>
      <c r="ET35" s="185"/>
      <c r="EU35" s="185"/>
      <c r="EV35" s="185"/>
      <c r="EW35" s="185"/>
      <c r="EX35" s="185"/>
      <c r="EY35" s="185"/>
      <c r="EZ35" s="185"/>
      <c r="FA35" s="185"/>
      <c r="FB35" s="185"/>
      <c r="FC35" s="185"/>
      <c r="FD35" s="185"/>
      <c r="FE35" s="185"/>
      <c r="FF35" s="185"/>
      <c r="FG35" s="185"/>
      <c r="FH35" s="185"/>
      <c r="FI35" s="185"/>
      <c r="FJ35" s="185"/>
      <c r="FK35" s="185"/>
      <c r="FL35" s="185"/>
      <c r="FM35" s="185"/>
      <c r="FN35" s="185"/>
      <c r="FO35" s="185"/>
      <c r="FP35" s="185"/>
      <c r="FQ35" s="185"/>
      <c r="FR35" s="185"/>
      <c r="FS35" s="185"/>
      <c r="FT35" s="185"/>
      <c r="FU35" s="185"/>
      <c r="FV35" s="185"/>
      <c r="FW35" s="185"/>
      <c r="FX35" s="185"/>
      <c r="FY35" s="185"/>
      <c r="FZ35" s="186"/>
      <c r="GA35" s="176"/>
      <c r="GB35" s="176"/>
      <c r="GC35" s="176"/>
      <c r="GD35" s="176"/>
      <c r="GE35" s="176"/>
      <c r="GF35" s="176"/>
      <c r="GG35" s="176"/>
      <c r="GH35" s="176"/>
      <c r="GI35" s="176"/>
      <c r="GJ35" s="176"/>
      <c r="GK35" s="176"/>
      <c r="GL35" s="176"/>
      <c r="GM35" s="176"/>
      <c r="GN35" s="176"/>
      <c r="GO35" s="176"/>
      <c r="GP35" s="176"/>
      <c r="GQ35" s="176"/>
      <c r="GR35" s="176"/>
      <c r="GS35" s="176"/>
      <c r="GT35" s="176"/>
      <c r="GU35" s="176"/>
      <c r="GV35" s="176"/>
      <c r="GW35" s="176"/>
      <c r="GX35" s="176"/>
      <c r="GY35" s="176"/>
      <c r="GZ35" s="176"/>
      <c r="HA35" s="176"/>
      <c r="HB35" s="176"/>
      <c r="HC35" s="176"/>
      <c r="HD35" s="176"/>
      <c r="HE35" s="176"/>
      <c r="HF35" s="176"/>
      <c r="HG35" s="176"/>
      <c r="HH35" s="176"/>
      <c r="HI35" s="176"/>
      <c r="HJ35" s="176"/>
      <c r="HK35" s="176"/>
      <c r="HL35" s="176"/>
      <c r="HM35" s="176"/>
      <c r="HN35" s="176"/>
      <c r="HO35" s="176"/>
      <c r="HP35" s="176"/>
      <c r="HQ35" s="176"/>
      <c r="HR35" s="176"/>
      <c r="HS35" s="176"/>
      <c r="HT35" s="176"/>
      <c r="HU35" s="176"/>
      <c r="HV35" s="176"/>
      <c r="HW35" s="176"/>
      <c r="HX35" s="176"/>
      <c r="HY35" s="176"/>
      <c r="HZ35" s="176"/>
      <c r="IA35" s="176"/>
      <c r="IB35" s="176"/>
      <c r="IC35" s="176"/>
      <c r="ID35" s="176"/>
      <c r="IE35" s="176"/>
      <c r="IF35" s="176"/>
      <c r="IG35" s="176"/>
      <c r="IH35" s="176"/>
      <c r="II35" s="176"/>
      <c r="IJ35" s="176"/>
      <c r="IK35" s="176"/>
      <c r="IL35" s="176"/>
      <c r="IM35" s="176"/>
      <c r="IN35" s="176"/>
      <c r="IO35" s="176"/>
      <c r="IP35" s="176"/>
      <c r="IQ35" s="176"/>
      <c r="IR35" s="176"/>
      <c r="IS35" s="176"/>
      <c r="IT35" s="176"/>
      <c r="IU35" s="176"/>
      <c r="IV35" s="176"/>
    </row>
    <row r="36" spans="1:256" x14ac:dyDescent="0.2">
      <c r="A36" s="166" t="s">
        <v>481</v>
      </c>
      <c r="B36" s="179" t="s">
        <v>298</v>
      </c>
      <c r="C36" s="179"/>
      <c r="D36" s="179"/>
      <c r="E36" s="192"/>
      <c r="F36" s="192"/>
      <c r="G36" s="182">
        <f>SUM(I36+K36+M36+O36+Q36+S36+U36+W36+Y36+AA36)</f>
        <v>0</v>
      </c>
      <c r="H36" s="183"/>
      <c r="I36" s="180"/>
      <c r="J36" s="184"/>
      <c r="K36" s="180"/>
      <c r="L36" s="183"/>
      <c r="M36" s="180"/>
      <c r="N36" s="183"/>
      <c r="O36" s="180"/>
      <c r="P36" s="183"/>
      <c r="Q36" s="180"/>
      <c r="R36" s="183"/>
      <c r="S36" s="180"/>
      <c r="T36" s="183"/>
      <c r="U36" s="180"/>
      <c r="V36" s="183"/>
      <c r="W36" s="180"/>
      <c r="X36" s="183"/>
      <c r="Y36" s="180"/>
      <c r="Z36" s="183"/>
      <c r="AA36" s="180"/>
      <c r="AB36" s="185"/>
      <c r="AC36" s="185"/>
      <c r="AD36" s="185"/>
      <c r="AE36" s="185"/>
      <c r="AF36" s="185"/>
      <c r="AG36" s="185"/>
      <c r="AH36" s="185"/>
      <c r="AI36" s="185"/>
      <c r="AJ36" s="185"/>
      <c r="AK36" s="185"/>
      <c r="AL36" s="185"/>
      <c r="AM36" s="185"/>
      <c r="AN36" s="185"/>
      <c r="AO36" s="185"/>
      <c r="AP36" s="185"/>
      <c r="AQ36" s="185"/>
      <c r="AR36" s="185"/>
      <c r="AS36" s="185"/>
      <c r="AT36" s="185"/>
      <c r="AU36" s="185"/>
      <c r="AV36" s="185"/>
      <c r="AW36" s="185"/>
      <c r="AX36" s="185"/>
      <c r="AY36" s="185"/>
      <c r="AZ36" s="185"/>
      <c r="BA36" s="185"/>
      <c r="BB36" s="185"/>
      <c r="BC36" s="185"/>
      <c r="BD36" s="185"/>
      <c r="BE36" s="185"/>
      <c r="BF36" s="185"/>
      <c r="BG36" s="185"/>
      <c r="BH36" s="185"/>
      <c r="BI36" s="185"/>
      <c r="BJ36" s="185"/>
      <c r="BK36" s="185"/>
      <c r="BL36" s="185"/>
      <c r="BM36" s="185"/>
      <c r="BN36" s="185"/>
      <c r="BO36" s="185"/>
      <c r="BP36" s="185"/>
      <c r="BQ36" s="185"/>
      <c r="BR36" s="185"/>
      <c r="BS36" s="185"/>
      <c r="BT36" s="185"/>
      <c r="BU36" s="185"/>
      <c r="BV36" s="185"/>
      <c r="BW36" s="185"/>
      <c r="BX36" s="185"/>
      <c r="BY36" s="185"/>
      <c r="BZ36" s="185"/>
      <c r="CA36" s="185"/>
      <c r="CB36" s="185"/>
      <c r="CC36" s="185"/>
      <c r="CD36" s="185"/>
      <c r="CE36" s="185"/>
      <c r="CF36" s="185"/>
      <c r="CG36" s="185"/>
      <c r="CH36" s="185"/>
      <c r="CI36" s="185"/>
      <c r="CJ36" s="185"/>
      <c r="CK36" s="185"/>
      <c r="CL36" s="185"/>
      <c r="CM36" s="185"/>
      <c r="CN36" s="185"/>
      <c r="CO36" s="185"/>
      <c r="CP36" s="185"/>
      <c r="CQ36" s="185"/>
      <c r="CR36" s="185"/>
      <c r="CS36" s="185"/>
      <c r="CT36" s="185"/>
      <c r="CU36" s="185"/>
      <c r="CV36" s="185"/>
      <c r="CW36" s="185"/>
      <c r="CX36" s="185"/>
      <c r="CY36" s="185"/>
      <c r="CZ36" s="185"/>
      <c r="DA36" s="185"/>
      <c r="DB36" s="185"/>
      <c r="DC36" s="185"/>
      <c r="DD36" s="185"/>
      <c r="DE36" s="185"/>
      <c r="DF36" s="185"/>
      <c r="DG36" s="185"/>
      <c r="DH36" s="185"/>
      <c r="DI36" s="185"/>
      <c r="DJ36" s="185"/>
      <c r="DK36" s="185"/>
      <c r="DL36" s="185"/>
      <c r="DM36" s="185"/>
      <c r="DN36" s="185"/>
      <c r="DO36" s="185"/>
      <c r="DP36" s="185"/>
      <c r="DQ36" s="185"/>
      <c r="DR36" s="185"/>
      <c r="DS36" s="185"/>
      <c r="DT36" s="185"/>
      <c r="DU36" s="185"/>
      <c r="DV36" s="185"/>
      <c r="DW36" s="185"/>
      <c r="DX36" s="185"/>
      <c r="DY36" s="185"/>
      <c r="DZ36" s="185"/>
      <c r="EA36" s="185"/>
      <c r="EB36" s="185"/>
      <c r="EC36" s="185"/>
      <c r="ED36" s="185"/>
      <c r="EE36" s="185"/>
      <c r="EF36" s="185"/>
      <c r="EG36" s="185"/>
      <c r="EH36" s="185"/>
      <c r="EI36" s="185"/>
      <c r="EJ36" s="185"/>
      <c r="EK36" s="185"/>
      <c r="EL36" s="185"/>
      <c r="EM36" s="185"/>
      <c r="EN36" s="185"/>
      <c r="EO36" s="185"/>
      <c r="EP36" s="185"/>
      <c r="EQ36" s="185"/>
      <c r="ER36" s="185"/>
      <c r="ES36" s="185"/>
      <c r="ET36" s="185"/>
      <c r="EU36" s="185"/>
      <c r="EV36" s="185"/>
      <c r="EW36" s="185"/>
      <c r="EX36" s="185"/>
      <c r="EY36" s="185"/>
      <c r="EZ36" s="185"/>
      <c r="FA36" s="185"/>
      <c r="FB36" s="185"/>
      <c r="FC36" s="185"/>
      <c r="FD36" s="185"/>
      <c r="FE36" s="185"/>
      <c r="FF36" s="185"/>
      <c r="FG36" s="185"/>
      <c r="FH36" s="185"/>
      <c r="FI36" s="185"/>
      <c r="FJ36" s="185"/>
      <c r="FK36" s="185"/>
      <c r="FL36" s="185"/>
      <c r="FM36" s="185"/>
      <c r="FN36" s="185"/>
      <c r="FO36" s="185"/>
      <c r="FP36" s="185"/>
      <c r="FQ36" s="185"/>
      <c r="FR36" s="185"/>
      <c r="FS36" s="185"/>
      <c r="FT36" s="185"/>
      <c r="FU36" s="185"/>
      <c r="FV36" s="185"/>
      <c r="FW36" s="185"/>
      <c r="FX36" s="185"/>
      <c r="FY36" s="185"/>
      <c r="FZ36" s="186"/>
      <c r="GA36" s="176"/>
      <c r="GB36" s="176"/>
      <c r="GC36" s="176"/>
      <c r="GD36" s="176"/>
      <c r="GE36" s="176"/>
      <c r="GF36" s="176"/>
      <c r="GG36" s="176"/>
      <c r="GH36" s="176"/>
      <c r="GI36" s="176"/>
      <c r="GJ36" s="176"/>
      <c r="GK36" s="176"/>
      <c r="GL36" s="176"/>
      <c r="GM36" s="176"/>
      <c r="GN36" s="176"/>
      <c r="GO36" s="176"/>
      <c r="GP36" s="176"/>
      <c r="GQ36" s="176"/>
      <c r="GR36" s="176"/>
      <c r="GS36" s="176"/>
      <c r="GT36" s="176"/>
      <c r="GU36" s="176"/>
      <c r="GV36" s="176"/>
      <c r="GW36" s="176"/>
      <c r="GX36" s="176"/>
      <c r="GY36" s="176"/>
      <c r="GZ36" s="176"/>
      <c r="HA36" s="176"/>
      <c r="HB36" s="176"/>
      <c r="HC36" s="176"/>
      <c r="HD36" s="176"/>
      <c r="HE36" s="176"/>
      <c r="HF36" s="176"/>
      <c r="HG36" s="176"/>
      <c r="HH36" s="176"/>
      <c r="HI36" s="176"/>
      <c r="HJ36" s="176"/>
      <c r="HK36" s="176"/>
      <c r="HL36" s="176"/>
      <c r="HM36" s="176"/>
      <c r="HN36" s="176"/>
      <c r="HO36" s="176"/>
      <c r="HP36" s="176"/>
      <c r="HQ36" s="176"/>
      <c r="HR36" s="176"/>
      <c r="HS36" s="176"/>
      <c r="HT36" s="176"/>
      <c r="HU36" s="176"/>
      <c r="HV36" s="176"/>
      <c r="HW36" s="176"/>
      <c r="HX36" s="176"/>
      <c r="HY36" s="176"/>
      <c r="HZ36" s="176"/>
      <c r="IA36" s="176"/>
      <c r="IB36" s="176"/>
      <c r="IC36" s="176"/>
      <c r="ID36" s="176"/>
      <c r="IE36" s="176"/>
      <c r="IF36" s="176"/>
      <c r="IG36" s="176"/>
      <c r="IH36" s="176"/>
      <c r="II36" s="176"/>
      <c r="IJ36" s="176"/>
      <c r="IK36" s="176"/>
      <c r="IL36" s="176"/>
      <c r="IM36" s="176"/>
      <c r="IN36" s="176"/>
      <c r="IO36" s="176"/>
      <c r="IP36" s="176"/>
      <c r="IQ36" s="176"/>
      <c r="IR36" s="176"/>
      <c r="IS36" s="176"/>
      <c r="IT36" s="176"/>
      <c r="IU36" s="176"/>
      <c r="IV36" s="176"/>
    </row>
    <row r="37" spans="1:256" x14ac:dyDescent="0.2">
      <c r="B37" s="167"/>
      <c r="C37" s="167"/>
      <c r="D37" s="167"/>
      <c r="E37" s="181"/>
      <c r="F37" s="181"/>
      <c r="G37" s="183"/>
      <c r="H37" s="183"/>
      <c r="I37" s="183"/>
      <c r="J37" s="183"/>
      <c r="K37" s="183"/>
      <c r="L37" s="183"/>
      <c r="M37" s="183"/>
      <c r="N37" s="183"/>
      <c r="O37" s="183"/>
      <c r="P37" s="183"/>
      <c r="Q37" s="183"/>
      <c r="R37" s="183"/>
      <c r="S37" s="183"/>
      <c r="T37" s="183"/>
      <c r="U37" s="183"/>
      <c r="V37" s="183"/>
      <c r="W37" s="183"/>
      <c r="X37" s="183"/>
      <c r="Y37" s="183"/>
      <c r="Z37" s="183"/>
      <c r="AA37" s="183"/>
      <c r="AB37" s="185"/>
      <c r="AC37" s="185"/>
      <c r="AD37" s="185"/>
      <c r="AE37" s="185"/>
      <c r="AF37" s="185"/>
      <c r="AG37" s="185"/>
      <c r="AH37" s="185"/>
      <c r="AI37" s="185"/>
      <c r="AJ37" s="185"/>
      <c r="AK37" s="185"/>
      <c r="AL37" s="185"/>
      <c r="AM37" s="185"/>
      <c r="AN37" s="185"/>
      <c r="AO37" s="185"/>
      <c r="AP37" s="185"/>
      <c r="AQ37" s="185"/>
      <c r="AR37" s="185"/>
      <c r="AS37" s="185"/>
      <c r="AT37" s="185"/>
      <c r="AU37" s="185"/>
      <c r="AV37" s="185"/>
      <c r="AW37" s="185"/>
      <c r="AX37" s="185"/>
      <c r="AY37" s="185"/>
      <c r="AZ37" s="185"/>
      <c r="BA37" s="185"/>
      <c r="BB37" s="185"/>
      <c r="BC37" s="185"/>
      <c r="BD37" s="185"/>
      <c r="BE37" s="185"/>
      <c r="BF37" s="185"/>
      <c r="BG37" s="185"/>
      <c r="BH37" s="185"/>
      <c r="BI37" s="185"/>
      <c r="BJ37" s="185"/>
      <c r="BK37" s="185"/>
      <c r="BL37" s="185"/>
      <c r="BM37" s="185"/>
      <c r="BN37" s="185"/>
      <c r="BO37" s="185"/>
      <c r="BP37" s="185"/>
      <c r="BQ37" s="185"/>
      <c r="BR37" s="185"/>
      <c r="BS37" s="185"/>
      <c r="BT37" s="185"/>
      <c r="BU37" s="185"/>
      <c r="BV37" s="185"/>
      <c r="BW37" s="185"/>
      <c r="BX37" s="185"/>
      <c r="BY37" s="185"/>
      <c r="BZ37" s="185"/>
      <c r="CA37" s="185"/>
      <c r="CB37" s="185"/>
      <c r="CC37" s="185"/>
      <c r="CD37" s="185"/>
      <c r="CE37" s="185"/>
      <c r="CF37" s="185"/>
      <c r="CG37" s="185"/>
      <c r="CH37" s="185"/>
      <c r="CI37" s="185"/>
      <c r="CJ37" s="185"/>
      <c r="CK37" s="185"/>
      <c r="CL37" s="185"/>
      <c r="CM37" s="185"/>
      <c r="CN37" s="185"/>
      <c r="CO37" s="185"/>
      <c r="CP37" s="185"/>
      <c r="CQ37" s="185"/>
      <c r="CR37" s="185"/>
      <c r="CS37" s="185"/>
      <c r="CT37" s="185"/>
      <c r="CU37" s="185"/>
      <c r="CV37" s="185"/>
      <c r="CW37" s="185"/>
      <c r="CX37" s="185"/>
      <c r="CY37" s="185"/>
      <c r="CZ37" s="185"/>
      <c r="DA37" s="185"/>
      <c r="DB37" s="185"/>
      <c r="DC37" s="185"/>
      <c r="DD37" s="185"/>
      <c r="DE37" s="185"/>
      <c r="DF37" s="185"/>
      <c r="DG37" s="185"/>
      <c r="DH37" s="185"/>
      <c r="DI37" s="185"/>
      <c r="DJ37" s="185"/>
      <c r="DK37" s="185"/>
      <c r="DL37" s="185"/>
      <c r="DM37" s="185"/>
      <c r="DN37" s="185"/>
      <c r="DO37" s="185"/>
      <c r="DP37" s="185"/>
      <c r="DQ37" s="185"/>
      <c r="DR37" s="185"/>
      <c r="DS37" s="185"/>
      <c r="DT37" s="185"/>
      <c r="DU37" s="185"/>
      <c r="DV37" s="185"/>
      <c r="DW37" s="185"/>
      <c r="DX37" s="185"/>
      <c r="DY37" s="185"/>
      <c r="DZ37" s="185"/>
      <c r="EA37" s="185"/>
      <c r="EB37" s="185"/>
      <c r="EC37" s="185"/>
      <c r="ED37" s="185"/>
      <c r="EE37" s="185"/>
      <c r="EF37" s="185"/>
      <c r="EG37" s="185"/>
      <c r="EH37" s="185"/>
      <c r="EI37" s="185"/>
      <c r="EJ37" s="185"/>
      <c r="EK37" s="185"/>
      <c r="EL37" s="185"/>
      <c r="EM37" s="185"/>
      <c r="EN37" s="185"/>
      <c r="EO37" s="185"/>
      <c r="EP37" s="185"/>
      <c r="EQ37" s="185"/>
      <c r="ER37" s="185"/>
      <c r="ES37" s="185"/>
      <c r="ET37" s="185"/>
      <c r="EU37" s="185"/>
      <c r="EV37" s="185"/>
      <c r="EW37" s="185"/>
      <c r="EX37" s="185"/>
      <c r="EY37" s="185"/>
      <c r="EZ37" s="185"/>
      <c r="FA37" s="185"/>
      <c r="FB37" s="185"/>
      <c r="FC37" s="185"/>
      <c r="FD37" s="185"/>
      <c r="FE37" s="185"/>
      <c r="FF37" s="185"/>
      <c r="FG37" s="185"/>
      <c r="FH37" s="185"/>
      <c r="FI37" s="185"/>
      <c r="FJ37" s="185"/>
      <c r="FK37" s="185"/>
      <c r="FL37" s="185"/>
      <c r="FM37" s="185"/>
      <c r="FN37" s="185"/>
      <c r="FO37" s="185"/>
      <c r="FP37" s="185"/>
      <c r="FQ37" s="185"/>
      <c r="FR37" s="185"/>
      <c r="FS37" s="185"/>
      <c r="FT37" s="185"/>
      <c r="FU37" s="185"/>
      <c r="FV37" s="185"/>
      <c r="FW37" s="185"/>
      <c r="FX37" s="185"/>
      <c r="FY37" s="185"/>
      <c r="FZ37" s="186"/>
      <c r="GA37" s="176"/>
      <c r="GB37" s="176"/>
      <c r="GC37" s="176"/>
      <c r="GD37" s="176"/>
      <c r="GE37" s="176"/>
      <c r="GF37" s="176"/>
      <c r="GG37" s="176"/>
      <c r="GH37" s="176"/>
      <c r="GI37" s="176"/>
      <c r="GJ37" s="176"/>
      <c r="GK37" s="176"/>
      <c r="GL37" s="176"/>
      <c r="GM37" s="176"/>
      <c r="GN37" s="176"/>
      <c r="GO37" s="176"/>
      <c r="GP37" s="176"/>
      <c r="GQ37" s="176"/>
      <c r="GR37" s="176"/>
      <c r="GS37" s="176"/>
      <c r="GT37" s="176"/>
      <c r="GU37" s="176"/>
      <c r="GV37" s="176"/>
      <c r="GW37" s="176"/>
      <c r="GX37" s="176"/>
      <c r="GY37" s="176"/>
      <c r="GZ37" s="176"/>
      <c r="HA37" s="176"/>
      <c r="HB37" s="176"/>
      <c r="HC37" s="176"/>
      <c r="HD37" s="176"/>
      <c r="HE37" s="176"/>
      <c r="HF37" s="176"/>
      <c r="HG37" s="176"/>
      <c r="HH37" s="176"/>
      <c r="HI37" s="176"/>
      <c r="HJ37" s="176"/>
      <c r="HK37" s="176"/>
      <c r="HL37" s="176"/>
      <c r="HM37" s="176"/>
      <c r="HN37" s="176"/>
      <c r="HO37" s="176"/>
      <c r="HP37" s="176"/>
      <c r="HQ37" s="176"/>
      <c r="HR37" s="176"/>
      <c r="HS37" s="176"/>
      <c r="HT37" s="176"/>
      <c r="HU37" s="176"/>
      <c r="HV37" s="176"/>
      <c r="HW37" s="176"/>
      <c r="HX37" s="176"/>
      <c r="HY37" s="176"/>
      <c r="HZ37" s="176"/>
      <c r="IA37" s="176"/>
      <c r="IB37" s="176"/>
      <c r="IC37" s="176"/>
      <c r="ID37" s="176"/>
      <c r="IE37" s="176"/>
      <c r="IF37" s="176"/>
      <c r="IG37" s="176"/>
      <c r="IH37" s="176"/>
      <c r="II37" s="176"/>
      <c r="IJ37" s="176"/>
      <c r="IK37" s="176"/>
      <c r="IL37" s="176"/>
      <c r="IM37" s="176"/>
      <c r="IN37" s="176"/>
      <c r="IO37" s="176"/>
      <c r="IP37" s="176"/>
      <c r="IQ37" s="176"/>
      <c r="IR37" s="176"/>
      <c r="IS37" s="176"/>
      <c r="IT37" s="176"/>
      <c r="IU37" s="176"/>
      <c r="IV37" s="176"/>
    </row>
    <row r="38" spans="1:256" x14ac:dyDescent="0.2">
      <c r="A38" s="166" t="s">
        <v>482</v>
      </c>
      <c r="B38" s="179" t="s">
        <v>299</v>
      </c>
      <c r="C38" s="179"/>
      <c r="D38" s="179"/>
      <c r="E38" s="192"/>
      <c r="F38" s="192"/>
      <c r="G38" s="182">
        <f>SUM(I38+K38+M38+O38+Q38+S38+U38+W38+Y38+AA38)</f>
        <v>0</v>
      </c>
      <c r="H38" s="183"/>
      <c r="I38" s="180"/>
      <c r="J38" s="184"/>
      <c r="K38" s="180"/>
      <c r="L38" s="183"/>
      <c r="M38" s="180"/>
      <c r="N38" s="183"/>
      <c r="O38" s="180"/>
      <c r="P38" s="183"/>
      <c r="Q38" s="180"/>
      <c r="R38" s="183"/>
      <c r="S38" s="180"/>
      <c r="T38" s="183"/>
      <c r="U38" s="180"/>
      <c r="V38" s="183"/>
      <c r="W38" s="180"/>
      <c r="X38" s="183"/>
      <c r="Y38" s="180"/>
      <c r="Z38" s="183"/>
      <c r="AA38" s="180"/>
      <c r="AB38" s="185"/>
      <c r="AC38" s="185"/>
      <c r="AD38" s="185"/>
      <c r="AE38" s="185"/>
      <c r="AF38" s="185"/>
      <c r="AG38" s="185"/>
      <c r="AH38" s="185"/>
      <c r="AI38" s="185"/>
      <c r="AJ38" s="185"/>
      <c r="AK38" s="185"/>
      <c r="AL38" s="185"/>
      <c r="AM38" s="185"/>
      <c r="AN38" s="185"/>
      <c r="AO38" s="185"/>
      <c r="AP38" s="185"/>
      <c r="AQ38" s="185"/>
      <c r="AR38" s="185"/>
      <c r="AS38" s="185"/>
      <c r="AT38" s="185"/>
      <c r="AU38" s="185"/>
      <c r="AV38" s="185"/>
      <c r="AW38" s="185"/>
      <c r="AX38" s="185"/>
      <c r="AY38" s="185"/>
      <c r="AZ38" s="185"/>
      <c r="BA38" s="185"/>
      <c r="BB38" s="185"/>
      <c r="BC38" s="185"/>
      <c r="BD38" s="185"/>
      <c r="BE38" s="185"/>
      <c r="BF38" s="185"/>
      <c r="BG38" s="185"/>
      <c r="BH38" s="185"/>
      <c r="BI38" s="185"/>
      <c r="BJ38" s="185"/>
      <c r="BK38" s="185"/>
      <c r="BL38" s="185"/>
      <c r="BM38" s="185"/>
      <c r="BN38" s="185"/>
      <c r="BO38" s="185"/>
      <c r="BP38" s="185"/>
      <c r="BQ38" s="185"/>
      <c r="BR38" s="185"/>
      <c r="BS38" s="185"/>
      <c r="BT38" s="185"/>
      <c r="BU38" s="185"/>
      <c r="BV38" s="185"/>
      <c r="BW38" s="185"/>
      <c r="BX38" s="185"/>
      <c r="BY38" s="185"/>
      <c r="BZ38" s="185"/>
      <c r="CA38" s="185"/>
      <c r="CB38" s="185"/>
      <c r="CC38" s="185"/>
      <c r="CD38" s="185"/>
      <c r="CE38" s="185"/>
      <c r="CF38" s="185"/>
      <c r="CG38" s="185"/>
      <c r="CH38" s="185"/>
      <c r="CI38" s="185"/>
      <c r="CJ38" s="185"/>
      <c r="CK38" s="185"/>
      <c r="CL38" s="185"/>
      <c r="CM38" s="185"/>
      <c r="CN38" s="185"/>
      <c r="CO38" s="185"/>
      <c r="CP38" s="185"/>
      <c r="CQ38" s="185"/>
      <c r="CR38" s="185"/>
      <c r="CS38" s="185"/>
      <c r="CT38" s="185"/>
      <c r="CU38" s="185"/>
      <c r="CV38" s="185"/>
      <c r="CW38" s="185"/>
      <c r="CX38" s="185"/>
      <c r="CY38" s="185"/>
      <c r="CZ38" s="185"/>
      <c r="DA38" s="185"/>
      <c r="DB38" s="185"/>
      <c r="DC38" s="185"/>
      <c r="DD38" s="185"/>
      <c r="DE38" s="185"/>
      <c r="DF38" s="185"/>
      <c r="DG38" s="185"/>
      <c r="DH38" s="185"/>
      <c r="DI38" s="185"/>
      <c r="DJ38" s="185"/>
      <c r="DK38" s="185"/>
      <c r="DL38" s="185"/>
      <c r="DM38" s="185"/>
      <c r="DN38" s="185"/>
      <c r="DO38" s="185"/>
      <c r="DP38" s="185"/>
      <c r="DQ38" s="185"/>
      <c r="DR38" s="185"/>
      <c r="DS38" s="185"/>
      <c r="DT38" s="185"/>
      <c r="DU38" s="185"/>
      <c r="DV38" s="185"/>
      <c r="DW38" s="185"/>
      <c r="DX38" s="185"/>
      <c r="DY38" s="185"/>
      <c r="DZ38" s="185"/>
      <c r="EA38" s="185"/>
      <c r="EB38" s="185"/>
      <c r="EC38" s="185"/>
      <c r="ED38" s="185"/>
      <c r="EE38" s="185"/>
      <c r="EF38" s="185"/>
      <c r="EG38" s="185"/>
      <c r="EH38" s="185"/>
      <c r="EI38" s="185"/>
      <c r="EJ38" s="185"/>
      <c r="EK38" s="185"/>
      <c r="EL38" s="185"/>
      <c r="EM38" s="185"/>
      <c r="EN38" s="185"/>
      <c r="EO38" s="185"/>
      <c r="EP38" s="185"/>
      <c r="EQ38" s="185"/>
      <c r="ER38" s="185"/>
      <c r="ES38" s="185"/>
      <c r="ET38" s="185"/>
      <c r="EU38" s="185"/>
      <c r="EV38" s="185"/>
      <c r="EW38" s="185"/>
      <c r="EX38" s="185"/>
      <c r="EY38" s="185"/>
      <c r="EZ38" s="185"/>
      <c r="FA38" s="185"/>
      <c r="FB38" s="185"/>
      <c r="FC38" s="185"/>
      <c r="FD38" s="185"/>
      <c r="FE38" s="185"/>
      <c r="FF38" s="185"/>
      <c r="FG38" s="185"/>
      <c r="FH38" s="185"/>
      <c r="FI38" s="185"/>
      <c r="FJ38" s="185"/>
      <c r="FK38" s="185"/>
      <c r="FL38" s="185"/>
      <c r="FM38" s="185"/>
      <c r="FN38" s="185"/>
      <c r="FO38" s="185"/>
      <c r="FP38" s="185"/>
      <c r="FQ38" s="185"/>
      <c r="FR38" s="185"/>
      <c r="FS38" s="185"/>
      <c r="FT38" s="185"/>
      <c r="FU38" s="185"/>
      <c r="FV38" s="185"/>
      <c r="FW38" s="185"/>
      <c r="FX38" s="185"/>
      <c r="FY38" s="185"/>
      <c r="FZ38" s="186"/>
      <c r="GA38" s="176"/>
      <c r="GB38" s="176"/>
      <c r="GC38" s="176"/>
      <c r="GD38" s="176"/>
      <c r="GE38" s="176"/>
      <c r="GF38" s="176"/>
      <c r="GG38" s="176"/>
      <c r="GH38" s="176"/>
      <c r="GI38" s="176"/>
      <c r="GJ38" s="176"/>
      <c r="GK38" s="176"/>
      <c r="GL38" s="176"/>
      <c r="GM38" s="176"/>
      <c r="GN38" s="176"/>
      <c r="GO38" s="176"/>
      <c r="GP38" s="176"/>
      <c r="GQ38" s="176"/>
      <c r="GR38" s="176"/>
      <c r="GS38" s="176"/>
      <c r="GT38" s="176"/>
      <c r="GU38" s="176"/>
      <c r="GV38" s="176"/>
      <c r="GW38" s="176"/>
      <c r="GX38" s="176"/>
      <c r="GY38" s="176"/>
      <c r="GZ38" s="176"/>
      <c r="HA38" s="176"/>
      <c r="HB38" s="176"/>
      <c r="HC38" s="176"/>
      <c r="HD38" s="176"/>
      <c r="HE38" s="176"/>
      <c r="HF38" s="176"/>
      <c r="HG38" s="176"/>
      <c r="HH38" s="176"/>
      <c r="HI38" s="176"/>
      <c r="HJ38" s="176"/>
      <c r="HK38" s="176"/>
      <c r="HL38" s="176"/>
      <c r="HM38" s="176"/>
      <c r="HN38" s="176"/>
      <c r="HO38" s="176"/>
      <c r="HP38" s="176"/>
      <c r="HQ38" s="176"/>
      <c r="HR38" s="176"/>
      <c r="HS38" s="176"/>
      <c r="HT38" s="176"/>
      <c r="HU38" s="176"/>
      <c r="HV38" s="176"/>
      <c r="HW38" s="176"/>
      <c r="HX38" s="176"/>
      <c r="HY38" s="176"/>
      <c r="HZ38" s="176"/>
      <c r="IA38" s="176"/>
      <c r="IB38" s="176"/>
      <c r="IC38" s="176"/>
      <c r="ID38" s="176"/>
      <c r="IE38" s="176"/>
      <c r="IF38" s="176"/>
      <c r="IG38" s="176"/>
      <c r="IH38" s="176"/>
      <c r="II38" s="176"/>
      <c r="IJ38" s="176"/>
      <c r="IK38" s="176"/>
      <c r="IL38" s="176"/>
      <c r="IM38" s="176"/>
      <c r="IN38" s="176"/>
      <c r="IO38" s="176"/>
      <c r="IP38" s="176"/>
      <c r="IQ38" s="176"/>
      <c r="IR38" s="176"/>
      <c r="IS38" s="176"/>
      <c r="IT38" s="176"/>
      <c r="IU38" s="176"/>
      <c r="IV38" s="176"/>
    </row>
    <row r="39" spans="1:256" x14ac:dyDescent="0.2">
      <c r="B39" s="175"/>
      <c r="C39" s="175"/>
      <c r="D39" s="175"/>
      <c r="E39" s="190"/>
      <c r="F39" s="190"/>
      <c r="G39" s="183"/>
      <c r="H39" s="183"/>
      <c r="I39" s="183"/>
      <c r="J39" s="183"/>
      <c r="K39" s="183"/>
      <c r="L39" s="183"/>
      <c r="M39" s="183"/>
      <c r="N39" s="183"/>
      <c r="O39" s="183"/>
      <c r="P39" s="183"/>
      <c r="Q39" s="183"/>
      <c r="R39" s="183"/>
      <c r="S39" s="183"/>
      <c r="T39" s="183"/>
      <c r="U39" s="183"/>
      <c r="V39" s="183"/>
      <c r="W39" s="183"/>
      <c r="X39" s="183"/>
      <c r="Y39" s="183"/>
      <c r="Z39" s="183"/>
      <c r="AA39" s="183"/>
      <c r="AB39" s="185"/>
      <c r="AC39" s="185"/>
      <c r="AD39" s="185"/>
      <c r="AE39" s="185"/>
      <c r="AF39" s="185"/>
      <c r="AG39" s="185"/>
      <c r="AH39" s="185"/>
      <c r="AI39" s="185"/>
      <c r="AJ39" s="185"/>
      <c r="AK39" s="185"/>
      <c r="AL39" s="185"/>
      <c r="AM39" s="185"/>
      <c r="AN39" s="185"/>
      <c r="AO39" s="185"/>
      <c r="AP39" s="185"/>
      <c r="AQ39" s="185"/>
      <c r="AR39" s="185"/>
      <c r="AS39" s="185"/>
      <c r="AT39" s="185"/>
      <c r="AU39" s="185"/>
      <c r="AV39" s="185"/>
      <c r="AW39" s="185"/>
      <c r="AX39" s="185"/>
      <c r="AY39" s="185"/>
      <c r="AZ39" s="185"/>
      <c r="BA39" s="185"/>
      <c r="BB39" s="185"/>
      <c r="BC39" s="185"/>
      <c r="BD39" s="185"/>
      <c r="BE39" s="185"/>
      <c r="BF39" s="185"/>
      <c r="BG39" s="185"/>
      <c r="BH39" s="185"/>
      <c r="BI39" s="185"/>
      <c r="BJ39" s="185"/>
      <c r="BK39" s="185"/>
      <c r="BL39" s="185"/>
      <c r="BM39" s="185"/>
      <c r="BN39" s="185"/>
      <c r="BO39" s="185"/>
      <c r="BP39" s="185"/>
      <c r="BQ39" s="185"/>
      <c r="BR39" s="185"/>
      <c r="BS39" s="185"/>
      <c r="BT39" s="185"/>
      <c r="BU39" s="185"/>
      <c r="BV39" s="185"/>
      <c r="BW39" s="185"/>
      <c r="BX39" s="185"/>
      <c r="BY39" s="185"/>
      <c r="BZ39" s="185"/>
      <c r="CA39" s="185"/>
      <c r="CB39" s="185"/>
      <c r="CC39" s="185"/>
      <c r="CD39" s="185"/>
      <c r="CE39" s="185"/>
      <c r="CF39" s="185"/>
      <c r="CG39" s="185"/>
      <c r="CH39" s="185"/>
      <c r="CI39" s="185"/>
      <c r="CJ39" s="185"/>
      <c r="CK39" s="185"/>
      <c r="CL39" s="185"/>
      <c r="CM39" s="185"/>
      <c r="CN39" s="185"/>
      <c r="CO39" s="185"/>
      <c r="CP39" s="185"/>
      <c r="CQ39" s="185"/>
      <c r="CR39" s="185"/>
      <c r="CS39" s="185"/>
      <c r="CT39" s="185"/>
      <c r="CU39" s="185"/>
      <c r="CV39" s="185"/>
      <c r="CW39" s="185"/>
      <c r="CX39" s="185"/>
      <c r="CY39" s="185"/>
      <c r="CZ39" s="185"/>
      <c r="DA39" s="185"/>
      <c r="DB39" s="185"/>
      <c r="DC39" s="185"/>
      <c r="DD39" s="185"/>
      <c r="DE39" s="185"/>
      <c r="DF39" s="185"/>
      <c r="DG39" s="185"/>
      <c r="DH39" s="185"/>
      <c r="DI39" s="185"/>
      <c r="DJ39" s="185"/>
      <c r="DK39" s="185"/>
      <c r="DL39" s="185"/>
      <c r="DM39" s="185"/>
      <c r="DN39" s="185"/>
      <c r="DO39" s="185"/>
      <c r="DP39" s="185"/>
      <c r="DQ39" s="185"/>
      <c r="DR39" s="185"/>
      <c r="DS39" s="185"/>
      <c r="DT39" s="185"/>
      <c r="DU39" s="185"/>
      <c r="DV39" s="185"/>
      <c r="DW39" s="185"/>
      <c r="DX39" s="185"/>
      <c r="DY39" s="185"/>
      <c r="DZ39" s="185"/>
      <c r="EA39" s="185"/>
      <c r="EB39" s="185"/>
      <c r="EC39" s="185"/>
      <c r="ED39" s="185"/>
      <c r="EE39" s="185"/>
      <c r="EF39" s="185"/>
      <c r="EG39" s="185"/>
      <c r="EH39" s="185"/>
      <c r="EI39" s="185"/>
      <c r="EJ39" s="185"/>
      <c r="EK39" s="185"/>
      <c r="EL39" s="185"/>
      <c r="EM39" s="185"/>
      <c r="EN39" s="185"/>
      <c r="EO39" s="185"/>
      <c r="EP39" s="185"/>
      <c r="EQ39" s="185"/>
      <c r="ER39" s="185"/>
      <c r="ES39" s="185"/>
      <c r="ET39" s="185"/>
      <c r="EU39" s="185"/>
      <c r="EV39" s="185"/>
      <c r="EW39" s="185"/>
      <c r="EX39" s="185"/>
      <c r="EY39" s="185"/>
      <c r="EZ39" s="185"/>
      <c r="FA39" s="185"/>
      <c r="FB39" s="185"/>
      <c r="FC39" s="185"/>
      <c r="FD39" s="185"/>
      <c r="FE39" s="185"/>
      <c r="FF39" s="185"/>
      <c r="FG39" s="185"/>
      <c r="FH39" s="185"/>
      <c r="FI39" s="185"/>
      <c r="FJ39" s="185"/>
      <c r="FK39" s="185"/>
      <c r="FL39" s="185"/>
      <c r="FM39" s="185"/>
      <c r="FN39" s="185"/>
      <c r="FO39" s="185"/>
      <c r="FP39" s="185"/>
      <c r="FQ39" s="185"/>
      <c r="FR39" s="185"/>
      <c r="FS39" s="185"/>
      <c r="FT39" s="185"/>
      <c r="FU39" s="185"/>
      <c r="FV39" s="185"/>
      <c r="FW39" s="185"/>
      <c r="FX39" s="185"/>
      <c r="FY39" s="185"/>
      <c r="FZ39" s="186"/>
      <c r="GA39" s="176"/>
      <c r="GB39" s="176"/>
      <c r="GC39" s="176"/>
      <c r="GD39" s="176"/>
      <c r="GE39" s="176"/>
      <c r="GF39" s="176"/>
      <c r="GG39" s="176"/>
      <c r="GH39" s="176"/>
      <c r="GI39" s="176"/>
      <c r="GJ39" s="176"/>
      <c r="GK39" s="176"/>
      <c r="GL39" s="176"/>
      <c r="GM39" s="176"/>
      <c r="GN39" s="176"/>
      <c r="GO39" s="176"/>
      <c r="GP39" s="176"/>
      <c r="GQ39" s="176"/>
      <c r="GR39" s="176"/>
      <c r="GS39" s="176"/>
      <c r="GT39" s="176"/>
      <c r="GU39" s="176"/>
      <c r="GV39" s="176"/>
      <c r="GW39" s="176"/>
      <c r="GX39" s="176"/>
      <c r="GY39" s="176"/>
      <c r="GZ39" s="176"/>
      <c r="HA39" s="176"/>
      <c r="HB39" s="176"/>
      <c r="HC39" s="176"/>
      <c r="HD39" s="176"/>
      <c r="HE39" s="176"/>
      <c r="HF39" s="176"/>
      <c r="HG39" s="176"/>
      <c r="HH39" s="176"/>
      <c r="HI39" s="176"/>
      <c r="HJ39" s="176"/>
      <c r="HK39" s="176"/>
      <c r="HL39" s="176"/>
      <c r="HM39" s="176"/>
      <c r="HN39" s="176"/>
      <c r="HO39" s="176"/>
      <c r="HP39" s="176"/>
      <c r="HQ39" s="176"/>
      <c r="HR39" s="176"/>
      <c r="HS39" s="176"/>
      <c r="HT39" s="176"/>
      <c r="HU39" s="176"/>
      <c r="HV39" s="176"/>
      <c r="HW39" s="176"/>
      <c r="HX39" s="176"/>
      <c r="HY39" s="176"/>
      <c r="HZ39" s="176"/>
      <c r="IA39" s="176"/>
      <c r="IB39" s="176"/>
      <c r="IC39" s="176"/>
      <c r="ID39" s="176"/>
      <c r="IE39" s="176"/>
      <c r="IF39" s="176"/>
      <c r="IG39" s="176"/>
      <c r="IH39" s="176"/>
      <c r="II39" s="176"/>
      <c r="IJ39" s="176"/>
      <c r="IK39" s="176"/>
      <c r="IL39" s="176"/>
      <c r="IM39" s="176"/>
      <c r="IN39" s="176"/>
      <c r="IO39" s="176"/>
      <c r="IP39" s="176"/>
      <c r="IQ39" s="176"/>
      <c r="IR39" s="176"/>
      <c r="IS39" s="176"/>
      <c r="IT39" s="176"/>
      <c r="IU39" s="176"/>
      <c r="IV39" s="176"/>
    </row>
    <row r="40" spans="1:256" x14ac:dyDescent="0.2">
      <c r="A40" s="163" t="s">
        <v>483</v>
      </c>
      <c r="B40" s="174" t="s">
        <v>300</v>
      </c>
      <c r="C40" s="174"/>
      <c r="D40" s="167"/>
      <c r="E40" s="181"/>
      <c r="F40" s="181"/>
      <c r="G40" s="182">
        <f>SUM(I40+K40+M40+O40+Q40+S40+U40+W40+Y40+AA40)</f>
        <v>0</v>
      </c>
      <c r="H40" s="183"/>
      <c r="I40" s="182">
        <f>SUM(I24+I27+I29+I32+I34+I36+I38)</f>
        <v>0</v>
      </c>
      <c r="J40" s="187"/>
      <c r="K40" s="182">
        <f>SUM(K24+K27+K29+K32+K34+K36+K38)</f>
        <v>0</v>
      </c>
      <c r="L40" s="183"/>
      <c r="M40" s="182">
        <f>SUM(M24+M27+M29+M32+M34+M36+M38)</f>
        <v>0</v>
      </c>
      <c r="N40" s="183"/>
      <c r="O40" s="182">
        <f>SUM(O24+O27+O29+O32+O34+O36+O38)</f>
        <v>0</v>
      </c>
      <c r="P40" s="183"/>
      <c r="Q40" s="182">
        <f>SUM(Q24+Q27+Q29+Q32+Q34+Q36+Q38)</f>
        <v>0</v>
      </c>
      <c r="R40" s="183"/>
      <c r="S40" s="182">
        <f>SUM(S24+S27+S29+S32+S34+S36+S38)</f>
        <v>0</v>
      </c>
      <c r="T40" s="183"/>
      <c r="U40" s="182">
        <f>SUM(U24+U27+U29+U32+U34+U36+U38)</f>
        <v>0</v>
      </c>
      <c r="V40" s="183"/>
      <c r="W40" s="182">
        <f>SUM(W24+W27+W29+W32+W34+W36+W38)</f>
        <v>0</v>
      </c>
      <c r="X40" s="183"/>
      <c r="Y40" s="182">
        <f>SUM(Y24+Y27+Y29+Y32+Y34+Y36+Y38)</f>
        <v>0</v>
      </c>
      <c r="Z40" s="183"/>
      <c r="AA40" s="182">
        <f>SUM(AA24+AA27+AA29+AA32+AA34+AA36+AA38)</f>
        <v>0</v>
      </c>
      <c r="AB40" s="185"/>
      <c r="AC40" s="185"/>
      <c r="AD40" s="185"/>
      <c r="AE40" s="185"/>
      <c r="AF40" s="185"/>
      <c r="AG40" s="185"/>
      <c r="AH40" s="185"/>
      <c r="AI40" s="185"/>
      <c r="AJ40" s="185"/>
      <c r="AK40" s="185"/>
      <c r="AL40" s="185"/>
      <c r="AM40" s="185"/>
      <c r="AN40" s="185"/>
      <c r="AO40" s="185"/>
      <c r="AP40" s="185"/>
      <c r="AQ40" s="185"/>
      <c r="AR40" s="185"/>
      <c r="AS40" s="185"/>
      <c r="AT40" s="185"/>
      <c r="AU40" s="185"/>
      <c r="AV40" s="185"/>
      <c r="AW40" s="185"/>
      <c r="AX40" s="185"/>
      <c r="AY40" s="185"/>
      <c r="AZ40" s="185"/>
      <c r="BA40" s="185"/>
      <c r="BB40" s="185"/>
      <c r="BC40" s="185"/>
      <c r="BD40" s="185"/>
      <c r="BE40" s="185"/>
      <c r="BF40" s="185"/>
      <c r="BG40" s="185"/>
      <c r="BH40" s="185"/>
      <c r="BI40" s="185"/>
      <c r="BJ40" s="185"/>
      <c r="BK40" s="185"/>
      <c r="BL40" s="185"/>
      <c r="BM40" s="185"/>
      <c r="BN40" s="185"/>
      <c r="BO40" s="185"/>
      <c r="BP40" s="185"/>
      <c r="BQ40" s="185"/>
      <c r="BR40" s="185"/>
      <c r="BS40" s="185"/>
      <c r="BT40" s="185"/>
      <c r="BU40" s="185"/>
      <c r="BV40" s="185"/>
      <c r="BW40" s="185"/>
      <c r="BX40" s="185"/>
      <c r="BY40" s="185"/>
      <c r="BZ40" s="185"/>
      <c r="CA40" s="185"/>
      <c r="CB40" s="185"/>
      <c r="CC40" s="185"/>
      <c r="CD40" s="185"/>
      <c r="CE40" s="185"/>
      <c r="CF40" s="185"/>
      <c r="CG40" s="185"/>
      <c r="CH40" s="185"/>
      <c r="CI40" s="185"/>
      <c r="CJ40" s="185"/>
      <c r="CK40" s="185"/>
      <c r="CL40" s="185"/>
      <c r="CM40" s="185"/>
      <c r="CN40" s="185"/>
      <c r="CO40" s="185"/>
      <c r="CP40" s="185"/>
      <c r="CQ40" s="185"/>
      <c r="CR40" s="185"/>
      <c r="CS40" s="185"/>
      <c r="CT40" s="185"/>
      <c r="CU40" s="185"/>
      <c r="CV40" s="185"/>
      <c r="CW40" s="185"/>
      <c r="CX40" s="185"/>
      <c r="CY40" s="185"/>
      <c r="CZ40" s="185"/>
      <c r="DA40" s="185"/>
      <c r="DB40" s="185"/>
      <c r="DC40" s="185"/>
      <c r="DD40" s="185"/>
      <c r="DE40" s="185"/>
      <c r="DF40" s="185"/>
      <c r="DG40" s="185"/>
      <c r="DH40" s="185"/>
      <c r="DI40" s="185"/>
      <c r="DJ40" s="185"/>
      <c r="DK40" s="185"/>
      <c r="DL40" s="185"/>
      <c r="DM40" s="185"/>
      <c r="DN40" s="185"/>
      <c r="DO40" s="185"/>
      <c r="DP40" s="185"/>
      <c r="DQ40" s="185"/>
      <c r="DR40" s="185"/>
      <c r="DS40" s="185"/>
      <c r="DT40" s="185"/>
      <c r="DU40" s="185"/>
      <c r="DV40" s="185"/>
      <c r="DW40" s="185"/>
      <c r="DX40" s="185"/>
      <c r="DY40" s="185"/>
      <c r="DZ40" s="185"/>
      <c r="EA40" s="185"/>
      <c r="EB40" s="185"/>
      <c r="EC40" s="185"/>
      <c r="ED40" s="185"/>
      <c r="EE40" s="185"/>
      <c r="EF40" s="185"/>
      <c r="EG40" s="185"/>
      <c r="EH40" s="185"/>
      <c r="EI40" s="185"/>
      <c r="EJ40" s="185"/>
      <c r="EK40" s="185"/>
      <c r="EL40" s="185"/>
      <c r="EM40" s="185"/>
      <c r="EN40" s="185"/>
      <c r="EO40" s="185"/>
      <c r="EP40" s="185"/>
      <c r="EQ40" s="185"/>
      <c r="ER40" s="185"/>
      <c r="ES40" s="185"/>
      <c r="ET40" s="185"/>
      <c r="EU40" s="185"/>
      <c r="EV40" s="185"/>
      <c r="EW40" s="185"/>
      <c r="EX40" s="185"/>
      <c r="EY40" s="185"/>
      <c r="EZ40" s="185"/>
      <c r="FA40" s="185"/>
      <c r="FB40" s="185"/>
      <c r="FC40" s="185"/>
      <c r="FD40" s="185"/>
      <c r="FE40" s="185"/>
      <c r="FF40" s="185"/>
      <c r="FG40" s="185"/>
      <c r="FH40" s="185"/>
      <c r="FI40" s="185"/>
      <c r="FJ40" s="185"/>
      <c r="FK40" s="185"/>
      <c r="FL40" s="185"/>
      <c r="FM40" s="185"/>
      <c r="FN40" s="185"/>
      <c r="FO40" s="185"/>
      <c r="FP40" s="185"/>
      <c r="FQ40" s="185"/>
      <c r="FR40" s="185"/>
      <c r="FS40" s="185"/>
      <c r="FT40" s="185"/>
      <c r="FU40" s="185"/>
      <c r="FV40" s="185"/>
      <c r="FW40" s="185"/>
      <c r="FX40" s="185"/>
      <c r="FY40" s="185"/>
      <c r="FZ40" s="186"/>
      <c r="GA40" s="176"/>
      <c r="GB40" s="176"/>
      <c r="GC40" s="176"/>
      <c r="GD40" s="176"/>
      <c r="GE40" s="176"/>
      <c r="GF40" s="176"/>
      <c r="GG40" s="176"/>
      <c r="GH40" s="176"/>
      <c r="GI40" s="176"/>
      <c r="GJ40" s="176"/>
      <c r="GK40" s="176"/>
      <c r="GL40" s="176"/>
      <c r="GM40" s="176"/>
      <c r="GN40" s="176"/>
      <c r="GO40" s="176"/>
      <c r="GP40" s="176"/>
      <c r="GQ40" s="176"/>
      <c r="GR40" s="176"/>
      <c r="GS40" s="176"/>
      <c r="GT40" s="176"/>
      <c r="GU40" s="176"/>
      <c r="GV40" s="176"/>
      <c r="GW40" s="176"/>
      <c r="GX40" s="176"/>
      <c r="GY40" s="176"/>
      <c r="GZ40" s="176"/>
      <c r="HA40" s="176"/>
      <c r="HB40" s="176"/>
      <c r="HC40" s="176"/>
      <c r="HD40" s="176"/>
      <c r="HE40" s="176"/>
      <c r="HF40" s="176"/>
      <c r="HG40" s="176"/>
      <c r="HH40" s="176"/>
      <c r="HI40" s="176"/>
      <c r="HJ40" s="176"/>
      <c r="HK40" s="176"/>
      <c r="HL40" s="176"/>
      <c r="HM40" s="176"/>
      <c r="HN40" s="176"/>
      <c r="HO40" s="176"/>
      <c r="HP40" s="176"/>
      <c r="HQ40" s="176"/>
      <c r="HR40" s="176"/>
      <c r="HS40" s="176"/>
      <c r="HT40" s="176"/>
      <c r="HU40" s="176"/>
      <c r="HV40" s="176"/>
      <c r="HW40" s="176"/>
      <c r="HX40" s="176"/>
      <c r="HY40" s="176"/>
      <c r="HZ40" s="176"/>
      <c r="IA40" s="176"/>
      <c r="IB40" s="176"/>
      <c r="IC40" s="176"/>
      <c r="ID40" s="176"/>
      <c r="IE40" s="176"/>
      <c r="IF40" s="176"/>
      <c r="IG40" s="176"/>
      <c r="IH40" s="176"/>
      <c r="II40" s="176"/>
      <c r="IJ40" s="176"/>
      <c r="IK40" s="176"/>
      <c r="IL40" s="176"/>
      <c r="IM40" s="176"/>
      <c r="IN40" s="176"/>
      <c r="IO40" s="176"/>
      <c r="IP40" s="176"/>
      <c r="IQ40" s="176"/>
      <c r="IR40" s="176"/>
      <c r="IS40" s="176"/>
      <c r="IT40" s="176"/>
      <c r="IU40" s="176"/>
      <c r="IV40" s="176"/>
    </row>
    <row r="41" spans="1:256" x14ac:dyDescent="0.2">
      <c r="B41" s="175"/>
      <c r="C41" s="175"/>
      <c r="D41" s="175"/>
      <c r="E41" s="190"/>
      <c r="F41" s="190"/>
      <c r="G41" s="183"/>
      <c r="H41" s="183"/>
      <c r="I41" s="183"/>
      <c r="J41" s="183"/>
      <c r="K41" s="183"/>
      <c r="L41" s="183"/>
      <c r="M41" s="183"/>
      <c r="N41" s="183"/>
      <c r="O41" s="183"/>
      <c r="P41" s="183"/>
      <c r="Q41" s="183"/>
      <c r="R41" s="183"/>
      <c r="S41" s="183"/>
      <c r="T41" s="183"/>
      <c r="U41" s="183"/>
      <c r="V41" s="183"/>
      <c r="W41" s="183"/>
      <c r="X41" s="183"/>
      <c r="Y41" s="183"/>
      <c r="Z41" s="183"/>
      <c r="AA41" s="183"/>
      <c r="AB41" s="185"/>
      <c r="AC41" s="185"/>
      <c r="AD41" s="185"/>
      <c r="AE41" s="185"/>
      <c r="AF41" s="185"/>
      <c r="AG41" s="185"/>
      <c r="AH41" s="185"/>
      <c r="AI41" s="185"/>
      <c r="AJ41" s="185"/>
      <c r="AK41" s="185"/>
      <c r="AL41" s="185"/>
      <c r="AM41" s="185"/>
      <c r="AN41" s="185"/>
      <c r="AO41" s="185"/>
      <c r="AP41" s="185"/>
      <c r="AQ41" s="185"/>
      <c r="AR41" s="185"/>
      <c r="AS41" s="185"/>
      <c r="AT41" s="185"/>
      <c r="AU41" s="185"/>
      <c r="AV41" s="185"/>
      <c r="AW41" s="185"/>
      <c r="AX41" s="185"/>
      <c r="AY41" s="185"/>
      <c r="AZ41" s="185"/>
      <c r="BA41" s="185"/>
      <c r="BB41" s="185"/>
      <c r="BC41" s="185"/>
      <c r="BD41" s="185"/>
      <c r="BE41" s="185"/>
      <c r="BF41" s="185"/>
      <c r="BG41" s="185"/>
      <c r="BH41" s="185"/>
      <c r="BI41" s="185"/>
      <c r="BJ41" s="185"/>
      <c r="BK41" s="185"/>
      <c r="BL41" s="185"/>
      <c r="BM41" s="185"/>
      <c r="BN41" s="185"/>
      <c r="BO41" s="185"/>
      <c r="BP41" s="185"/>
      <c r="BQ41" s="185"/>
      <c r="BR41" s="185"/>
      <c r="BS41" s="185"/>
      <c r="BT41" s="185"/>
      <c r="BU41" s="185"/>
      <c r="BV41" s="185"/>
      <c r="BW41" s="185"/>
      <c r="BX41" s="185"/>
      <c r="BY41" s="185"/>
      <c r="BZ41" s="185"/>
      <c r="CA41" s="185"/>
      <c r="CB41" s="185"/>
      <c r="CC41" s="185"/>
      <c r="CD41" s="185"/>
      <c r="CE41" s="185"/>
      <c r="CF41" s="185"/>
      <c r="CG41" s="185"/>
      <c r="CH41" s="185"/>
      <c r="CI41" s="185"/>
      <c r="CJ41" s="185"/>
      <c r="CK41" s="185"/>
      <c r="CL41" s="185"/>
      <c r="CM41" s="185"/>
      <c r="CN41" s="185"/>
      <c r="CO41" s="185"/>
      <c r="CP41" s="185"/>
      <c r="CQ41" s="185"/>
      <c r="CR41" s="185"/>
      <c r="CS41" s="185"/>
      <c r="CT41" s="185"/>
      <c r="CU41" s="185"/>
      <c r="CV41" s="185"/>
      <c r="CW41" s="185"/>
      <c r="CX41" s="185"/>
      <c r="CY41" s="185"/>
      <c r="CZ41" s="185"/>
      <c r="DA41" s="185"/>
      <c r="DB41" s="185"/>
      <c r="DC41" s="185"/>
      <c r="DD41" s="185"/>
      <c r="DE41" s="185"/>
      <c r="DF41" s="185"/>
      <c r="DG41" s="185"/>
      <c r="DH41" s="185"/>
      <c r="DI41" s="185"/>
      <c r="DJ41" s="185"/>
      <c r="DK41" s="185"/>
      <c r="DL41" s="185"/>
      <c r="DM41" s="185"/>
      <c r="DN41" s="185"/>
      <c r="DO41" s="185"/>
      <c r="DP41" s="185"/>
      <c r="DQ41" s="185"/>
      <c r="DR41" s="185"/>
      <c r="DS41" s="185"/>
      <c r="DT41" s="185"/>
      <c r="DU41" s="185"/>
      <c r="DV41" s="185"/>
      <c r="DW41" s="185"/>
      <c r="DX41" s="185"/>
      <c r="DY41" s="185"/>
      <c r="DZ41" s="185"/>
      <c r="EA41" s="185"/>
      <c r="EB41" s="185"/>
      <c r="EC41" s="185"/>
      <c r="ED41" s="185"/>
      <c r="EE41" s="185"/>
      <c r="EF41" s="185"/>
      <c r="EG41" s="185"/>
      <c r="EH41" s="185"/>
      <c r="EI41" s="185"/>
      <c r="EJ41" s="185"/>
      <c r="EK41" s="185"/>
      <c r="EL41" s="185"/>
      <c r="EM41" s="185"/>
      <c r="EN41" s="185"/>
      <c r="EO41" s="185"/>
      <c r="EP41" s="185"/>
      <c r="EQ41" s="185"/>
      <c r="ER41" s="185"/>
      <c r="ES41" s="185"/>
      <c r="ET41" s="185"/>
      <c r="EU41" s="185"/>
      <c r="EV41" s="185"/>
      <c r="EW41" s="185"/>
      <c r="EX41" s="185"/>
      <c r="EY41" s="185"/>
      <c r="EZ41" s="185"/>
      <c r="FA41" s="185"/>
      <c r="FB41" s="185"/>
      <c r="FC41" s="185"/>
      <c r="FD41" s="185"/>
      <c r="FE41" s="185"/>
      <c r="FF41" s="185"/>
      <c r="FG41" s="185"/>
      <c r="FH41" s="185"/>
      <c r="FI41" s="185"/>
      <c r="FJ41" s="185"/>
      <c r="FK41" s="185"/>
      <c r="FL41" s="185"/>
      <c r="FM41" s="185"/>
      <c r="FN41" s="185"/>
      <c r="FO41" s="185"/>
      <c r="FP41" s="185"/>
      <c r="FQ41" s="185"/>
      <c r="FR41" s="185"/>
      <c r="FS41" s="185"/>
      <c r="FT41" s="185"/>
      <c r="FU41" s="185"/>
      <c r="FV41" s="185"/>
      <c r="FW41" s="185"/>
      <c r="FX41" s="185"/>
      <c r="FY41" s="185"/>
      <c r="FZ41" s="186"/>
      <c r="GA41" s="176"/>
      <c r="GB41" s="176"/>
      <c r="GC41" s="176"/>
      <c r="GD41" s="176"/>
      <c r="GE41" s="176"/>
      <c r="GF41" s="176"/>
      <c r="GG41" s="176"/>
      <c r="GH41" s="176"/>
      <c r="GI41" s="176"/>
      <c r="GJ41" s="176"/>
      <c r="GK41" s="176"/>
      <c r="GL41" s="176"/>
      <c r="GM41" s="176"/>
      <c r="GN41" s="176"/>
      <c r="GO41" s="176"/>
      <c r="GP41" s="176"/>
      <c r="GQ41" s="176"/>
      <c r="GR41" s="176"/>
      <c r="GS41" s="176"/>
      <c r="GT41" s="176"/>
      <c r="GU41" s="176"/>
      <c r="GV41" s="176"/>
      <c r="GW41" s="176"/>
      <c r="GX41" s="176"/>
      <c r="GY41" s="176"/>
      <c r="GZ41" s="176"/>
      <c r="HA41" s="176"/>
      <c r="HB41" s="176"/>
      <c r="HC41" s="176"/>
      <c r="HD41" s="176"/>
      <c r="HE41" s="176"/>
      <c r="HF41" s="176"/>
      <c r="HG41" s="176"/>
      <c r="HH41" s="176"/>
      <c r="HI41" s="176"/>
      <c r="HJ41" s="176"/>
      <c r="HK41" s="176"/>
      <c r="HL41" s="176"/>
      <c r="HM41" s="176"/>
      <c r="HN41" s="176"/>
      <c r="HO41" s="176"/>
      <c r="HP41" s="176"/>
      <c r="HQ41" s="176"/>
      <c r="HR41" s="176"/>
      <c r="HS41" s="176"/>
      <c r="HT41" s="176"/>
      <c r="HU41" s="176"/>
      <c r="HV41" s="176"/>
      <c r="HW41" s="176"/>
      <c r="HX41" s="176"/>
      <c r="HY41" s="176"/>
      <c r="HZ41" s="176"/>
      <c r="IA41" s="176"/>
      <c r="IB41" s="176"/>
      <c r="IC41" s="176"/>
      <c r="ID41" s="176"/>
      <c r="IE41" s="176"/>
      <c r="IF41" s="176"/>
      <c r="IG41" s="176"/>
      <c r="IH41" s="176"/>
      <c r="II41" s="176"/>
      <c r="IJ41" s="176"/>
      <c r="IK41" s="176"/>
      <c r="IL41" s="176"/>
      <c r="IM41" s="176"/>
      <c r="IN41" s="176"/>
      <c r="IO41" s="176"/>
      <c r="IP41" s="176"/>
      <c r="IQ41" s="176"/>
      <c r="IR41" s="176"/>
      <c r="IS41" s="176"/>
      <c r="IT41" s="176"/>
      <c r="IU41" s="176"/>
      <c r="IV41" s="176"/>
    </row>
    <row r="42" spans="1:256" x14ac:dyDescent="0.2">
      <c r="A42" s="166" t="s">
        <v>484</v>
      </c>
      <c r="B42" s="167"/>
      <c r="C42" s="167"/>
      <c r="D42" s="167"/>
      <c r="E42" s="181"/>
      <c r="F42" s="181"/>
      <c r="G42" s="195" t="s">
        <v>301</v>
      </c>
      <c r="H42" s="183"/>
      <c r="I42" s="182">
        <f>SUM(I40-I20)</f>
        <v>0</v>
      </c>
      <c r="J42" s="187"/>
      <c r="K42" s="182">
        <f>SUM(K40-K20)</f>
        <v>0</v>
      </c>
      <c r="L42" s="183"/>
      <c r="M42" s="182">
        <f>SUM(M40-M20)</f>
        <v>0</v>
      </c>
      <c r="N42" s="183"/>
      <c r="O42" s="182">
        <f>SUM(O40-O20)</f>
        <v>0</v>
      </c>
      <c r="P42" s="183"/>
      <c r="Q42" s="182">
        <f>SUM(Q40-Q20)</f>
        <v>0</v>
      </c>
      <c r="R42" s="183"/>
      <c r="S42" s="182">
        <f>SUM(S40-S20)</f>
        <v>0</v>
      </c>
      <c r="T42" s="183"/>
      <c r="U42" s="182">
        <f>SUM(U40-U20)</f>
        <v>0</v>
      </c>
      <c r="V42" s="183"/>
      <c r="W42" s="182">
        <f>SUM(W40-W20)</f>
        <v>0</v>
      </c>
      <c r="X42" s="183"/>
      <c r="Y42" s="182">
        <f>SUM(Y40-Y20)</f>
        <v>0</v>
      </c>
      <c r="Z42" s="183"/>
      <c r="AA42" s="182">
        <f>SUM(AA40-AA20)</f>
        <v>0</v>
      </c>
      <c r="AB42" s="185"/>
      <c r="AC42" s="185"/>
      <c r="AD42" s="185"/>
      <c r="AE42" s="185"/>
      <c r="AF42" s="185"/>
      <c r="AG42" s="185"/>
      <c r="AH42" s="185"/>
      <c r="AI42" s="185"/>
      <c r="AJ42" s="185"/>
      <c r="AK42" s="185"/>
      <c r="AL42" s="185"/>
      <c r="AM42" s="185"/>
      <c r="AN42" s="185"/>
      <c r="AO42" s="185"/>
      <c r="AP42" s="185"/>
      <c r="AQ42" s="185"/>
      <c r="AR42" s="185"/>
      <c r="AS42" s="185"/>
      <c r="AT42" s="185"/>
      <c r="AU42" s="185"/>
      <c r="AV42" s="185"/>
      <c r="AW42" s="185"/>
      <c r="AX42" s="185"/>
      <c r="AY42" s="185"/>
      <c r="AZ42" s="185"/>
      <c r="BA42" s="185"/>
      <c r="BB42" s="185"/>
      <c r="BC42" s="185"/>
      <c r="BD42" s="185"/>
      <c r="BE42" s="185"/>
      <c r="BF42" s="185"/>
      <c r="BG42" s="185"/>
      <c r="BH42" s="185"/>
      <c r="BI42" s="185"/>
      <c r="BJ42" s="185"/>
      <c r="BK42" s="185"/>
      <c r="BL42" s="185"/>
      <c r="BM42" s="185"/>
      <c r="BN42" s="185"/>
      <c r="BO42" s="185"/>
      <c r="BP42" s="185"/>
      <c r="BQ42" s="185"/>
      <c r="BR42" s="185"/>
      <c r="BS42" s="185"/>
      <c r="BT42" s="185"/>
      <c r="BU42" s="185"/>
      <c r="BV42" s="185"/>
      <c r="BW42" s="185"/>
      <c r="BX42" s="185"/>
      <c r="BY42" s="185"/>
      <c r="BZ42" s="185"/>
      <c r="CA42" s="185"/>
      <c r="CB42" s="185"/>
      <c r="CC42" s="185"/>
      <c r="CD42" s="185"/>
      <c r="CE42" s="185"/>
      <c r="CF42" s="185"/>
      <c r="CG42" s="185"/>
      <c r="CH42" s="185"/>
      <c r="CI42" s="185"/>
      <c r="CJ42" s="185"/>
      <c r="CK42" s="185"/>
      <c r="CL42" s="185"/>
      <c r="CM42" s="185"/>
      <c r="CN42" s="185"/>
      <c r="CO42" s="185"/>
      <c r="CP42" s="185"/>
      <c r="CQ42" s="185"/>
      <c r="CR42" s="185"/>
      <c r="CS42" s="185"/>
      <c r="CT42" s="185"/>
      <c r="CU42" s="185"/>
      <c r="CV42" s="185"/>
      <c r="CW42" s="185"/>
      <c r="CX42" s="185"/>
      <c r="CY42" s="185"/>
      <c r="CZ42" s="185"/>
      <c r="DA42" s="185"/>
      <c r="DB42" s="185"/>
      <c r="DC42" s="185"/>
      <c r="DD42" s="185"/>
      <c r="DE42" s="185"/>
      <c r="DF42" s="185"/>
      <c r="DG42" s="185"/>
      <c r="DH42" s="185"/>
      <c r="DI42" s="185"/>
      <c r="DJ42" s="185"/>
      <c r="DK42" s="185"/>
      <c r="DL42" s="185"/>
      <c r="DM42" s="185"/>
      <c r="DN42" s="185"/>
      <c r="DO42" s="185"/>
      <c r="DP42" s="185"/>
      <c r="DQ42" s="185"/>
      <c r="DR42" s="185"/>
      <c r="DS42" s="185"/>
      <c r="DT42" s="185"/>
      <c r="DU42" s="185"/>
      <c r="DV42" s="185"/>
      <c r="DW42" s="185"/>
      <c r="DX42" s="185"/>
      <c r="DY42" s="185"/>
      <c r="DZ42" s="185"/>
      <c r="EA42" s="185"/>
      <c r="EB42" s="185"/>
      <c r="EC42" s="185"/>
      <c r="ED42" s="185"/>
      <c r="EE42" s="185"/>
      <c r="EF42" s="185"/>
      <c r="EG42" s="185"/>
      <c r="EH42" s="185"/>
      <c r="EI42" s="185"/>
      <c r="EJ42" s="185"/>
      <c r="EK42" s="185"/>
      <c r="EL42" s="185"/>
      <c r="EM42" s="185"/>
      <c r="EN42" s="185"/>
      <c r="EO42" s="185"/>
      <c r="EP42" s="185"/>
      <c r="EQ42" s="185"/>
      <c r="ER42" s="185"/>
      <c r="ES42" s="185"/>
      <c r="ET42" s="185"/>
      <c r="EU42" s="185"/>
      <c r="EV42" s="185"/>
      <c r="EW42" s="185"/>
      <c r="EX42" s="185"/>
      <c r="EY42" s="185"/>
      <c r="EZ42" s="185"/>
      <c r="FA42" s="185"/>
      <c r="FB42" s="185"/>
      <c r="FC42" s="185"/>
      <c r="FD42" s="185"/>
      <c r="FE42" s="185"/>
      <c r="FF42" s="185"/>
      <c r="FG42" s="185"/>
      <c r="FH42" s="185"/>
      <c r="FI42" s="185"/>
      <c r="FJ42" s="185"/>
      <c r="FK42" s="185"/>
      <c r="FL42" s="185"/>
      <c r="FM42" s="185"/>
      <c r="FN42" s="185"/>
      <c r="FO42" s="185"/>
      <c r="FP42" s="185"/>
      <c r="FQ42" s="185"/>
      <c r="FR42" s="185"/>
      <c r="FS42" s="185"/>
      <c r="FT42" s="185"/>
      <c r="FU42" s="185"/>
      <c r="FV42" s="185"/>
      <c r="FW42" s="185"/>
      <c r="FX42" s="185"/>
      <c r="FY42" s="185"/>
      <c r="FZ42" s="186"/>
      <c r="GA42" s="176"/>
      <c r="GB42" s="176"/>
      <c r="GC42" s="176"/>
      <c r="GD42" s="176"/>
      <c r="GE42" s="176"/>
      <c r="GF42" s="176"/>
      <c r="GG42" s="176"/>
      <c r="GH42" s="176"/>
      <c r="GI42" s="176"/>
      <c r="GJ42" s="176"/>
      <c r="GK42" s="176"/>
      <c r="GL42" s="176"/>
      <c r="GM42" s="176"/>
      <c r="GN42" s="176"/>
      <c r="GO42" s="176"/>
      <c r="GP42" s="176"/>
      <c r="GQ42" s="176"/>
      <c r="GR42" s="176"/>
      <c r="GS42" s="176"/>
      <c r="GT42" s="176"/>
      <c r="GU42" s="176"/>
      <c r="GV42" s="176"/>
      <c r="GW42" s="176"/>
      <c r="GX42" s="176"/>
      <c r="GY42" s="176"/>
      <c r="GZ42" s="176"/>
      <c r="HA42" s="176"/>
      <c r="HB42" s="176"/>
      <c r="HC42" s="176"/>
      <c r="HD42" s="176"/>
      <c r="HE42" s="176"/>
      <c r="HF42" s="176"/>
      <c r="HG42" s="176"/>
      <c r="HH42" s="176"/>
      <c r="HI42" s="176"/>
      <c r="HJ42" s="176"/>
      <c r="HK42" s="176"/>
      <c r="HL42" s="176"/>
      <c r="HM42" s="176"/>
      <c r="HN42" s="176"/>
      <c r="HO42" s="176"/>
      <c r="HP42" s="176"/>
      <c r="HQ42" s="176"/>
      <c r="HR42" s="176"/>
      <c r="HS42" s="176"/>
      <c r="HT42" s="176"/>
      <c r="HU42" s="176"/>
      <c r="HV42" s="176"/>
      <c r="HW42" s="176"/>
      <c r="HX42" s="176"/>
      <c r="HY42" s="176"/>
      <c r="HZ42" s="176"/>
      <c r="IA42" s="176"/>
      <c r="IB42" s="176"/>
      <c r="IC42" s="176"/>
      <c r="ID42" s="176"/>
      <c r="IE42" s="176"/>
      <c r="IF42" s="176"/>
      <c r="IG42" s="176"/>
      <c r="IH42" s="176"/>
      <c r="II42" s="176"/>
      <c r="IJ42" s="176"/>
      <c r="IK42" s="176"/>
      <c r="IL42" s="176"/>
      <c r="IM42" s="176"/>
      <c r="IN42" s="176"/>
      <c r="IO42" s="176"/>
      <c r="IP42" s="176"/>
      <c r="IQ42" s="176"/>
      <c r="IR42" s="176"/>
      <c r="IS42" s="176"/>
      <c r="IT42" s="176"/>
      <c r="IU42" s="176"/>
      <c r="IV42" s="176"/>
    </row>
    <row r="43" spans="1:256" x14ac:dyDescent="0.2">
      <c r="B43" s="167"/>
      <c r="C43" s="167"/>
      <c r="D43" s="167"/>
      <c r="E43" s="181"/>
      <c r="F43" s="181"/>
      <c r="G43" s="195"/>
      <c r="H43" s="183"/>
      <c r="I43" s="183"/>
      <c r="J43" s="183"/>
      <c r="K43" s="183"/>
      <c r="L43" s="183"/>
      <c r="M43" s="183"/>
      <c r="N43" s="183"/>
      <c r="O43" s="183"/>
      <c r="P43" s="183"/>
      <c r="Q43" s="183"/>
      <c r="R43" s="183"/>
      <c r="S43" s="183"/>
      <c r="T43" s="183"/>
      <c r="U43" s="183"/>
      <c r="V43" s="183"/>
      <c r="W43" s="183"/>
      <c r="X43" s="183"/>
      <c r="Y43" s="183"/>
      <c r="Z43" s="183"/>
      <c r="AA43" s="183"/>
      <c r="AB43" s="185"/>
      <c r="AC43" s="185"/>
      <c r="AD43" s="185"/>
      <c r="AE43" s="185"/>
      <c r="AF43" s="185"/>
      <c r="AG43" s="185"/>
      <c r="AH43" s="185"/>
      <c r="AI43" s="185"/>
      <c r="AJ43" s="185"/>
      <c r="AK43" s="185"/>
      <c r="AL43" s="185"/>
      <c r="AM43" s="185"/>
      <c r="AN43" s="185"/>
      <c r="AO43" s="185"/>
      <c r="AP43" s="185"/>
      <c r="AQ43" s="185"/>
      <c r="AR43" s="185"/>
      <c r="AS43" s="185"/>
      <c r="AT43" s="185"/>
      <c r="AU43" s="185"/>
      <c r="AV43" s="185"/>
      <c r="AW43" s="185"/>
      <c r="AX43" s="185"/>
      <c r="AY43" s="185"/>
      <c r="AZ43" s="185"/>
      <c r="BA43" s="185"/>
      <c r="BB43" s="185"/>
      <c r="BC43" s="185"/>
      <c r="BD43" s="185"/>
      <c r="BE43" s="185"/>
      <c r="BF43" s="185"/>
      <c r="BG43" s="185"/>
      <c r="BH43" s="185"/>
      <c r="BI43" s="185"/>
      <c r="BJ43" s="185"/>
      <c r="BK43" s="185"/>
      <c r="BL43" s="185"/>
      <c r="BM43" s="185"/>
      <c r="BN43" s="185"/>
      <c r="BO43" s="185"/>
      <c r="BP43" s="185"/>
      <c r="BQ43" s="185"/>
      <c r="BR43" s="185"/>
      <c r="BS43" s="185"/>
      <c r="BT43" s="185"/>
      <c r="BU43" s="185"/>
      <c r="BV43" s="185"/>
      <c r="BW43" s="185"/>
      <c r="BX43" s="185"/>
      <c r="BY43" s="185"/>
      <c r="BZ43" s="185"/>
      <c r="CA43" s="185"/>
      <c r="CB43" s="185"/>
      <c r="CC43" s="185"/>
      <c r="CD43" s="185"/>
      <c r="CE43" s="185"/>
      <c r="CF43" s="185"/>
      <c r="CG43" s="185"/>
      <c r="CH43" s="185"/>
      <c r="CI43" s="185"/>
      <c r="CJ43" s="185"/>
      <c r="CK43" s="185"/>
      <c r="CL43" s="185"/>
      <c r="CM43" s="185"/>
      <c r="CN43" s="185"/>
      <c r="CO43" s="185"/>
      <c r="CP43" s="185"/>
      <c r="CQ43" s="185"/>
      <c r="CR43" s="185"/>
      <c r="CS43" s="185"/>
      <c r="CT43" s="185"/>
      <c r="CU43" s="185"/>
      <c r="CV43" s="185"/>
      <c r="CW43" s="185"/>
      <c r="CX43" s="185"/>
      <c r="CY43" s="185"/>
      <c r="CZ43" s="185"/>
      <c r="DA43" s="185"/>
      <c r="DB43" s="185"/>
      <c r="DC43" s="185"/>
      <c r="DD43" s="185"/>
      <c r="DE43" s="185"/>
      <c r="DF43" s="185"/>
      <c r="DG43" s="185"/>
      <c r="DH43" s="185"/>
      <c r="DI43" s="185"/>
      <c r="DJ43" s="185"/>
      <c r="DK43" s="185"/>
      <c r="DL43" s="185"/>
      <c r="DM43" s="185"/>
      <c r="DN43" s="185"/>
      <c r="DO43" s="185"/>
      <c r="DP43" s="185"/>
      <c r="DQ43" s="185"/>
      <c r="DR43" s="185"/>
      <c r="DS43" s="185"/>
      <c r="DT43" s="185"/>
      <c r="DU43" s="185"/>
      <c r="DV43" s="185"/>
      <c r="DW43" s="185"/>
      <c r="DX43" s="185"/>
      <c r="DY43" s="185"/>
      <c r="DZ43" s="185"/>
      <c r="EA43" s="185"/>
      <c r="EB43" s="185"/>
      <c r="EC43" s="185"/>
      <c r="ED43" s="185"/>
      <c r="EE43" s="185"/>
      <c r="EF43" s="185"/>
      <c r="EG43" s="185"/>
      <c r="EH43" s="185"/>
      <c r="EI43" s="185"/>
      <c r="EJ43" s="185"/>
      <c r="EK43" s="185"/>
      <c r="EL43" s="185"/>
      <c r="EM43" s="185"/>
      <c r="EN43" s="185"/>
      <c r="EO43" s="185"/>
      <c r="EP43" s="185"/>
      <c r="EQ43" s="185"/>
      <c r="ER43" s="185"/>
      <c r="ES43" s="185"/>
      <c r="ET43" s="185"/>
      <c r="EU43" s="185"/>
      <c r="EV43" s="185"/>
      <c r="EW43" s="185"/>
      <c r="EX43" s="185"/>
      <c r="EY43" s="185"/>
      <c r="EZ43" s="185"/>
      <c r="FA43" s="185"/>
      <c r="FB43" s="185"/>
      <c r="FC43" s="185"/>
      <c r="FD43" s="185"/>
      <c r="FE43" s="185"/>
      <c r="FF43" s="185"/>
      <c r="FG43" s="185"/>
      <c r="FH43" s="185"/>
      <c r="FI43" s="185"/>
      <c r="FJ43" s="185"/>
      <c r="FK43" s="185"/>
      <c r="FL43" s="185"/>
      <c r="FM43" s="185"/>
      <c r="FN43" s="185"/>
      <c r="FO43" s="185"/>
      <c r="FP43" s="185"/>
      <c r="FQ43" s="185"/>
      <c r="FR43" s="185"/>
      <c r="FS43" s="185"/>
      <c r="FT43" s="185"/>
      <c r="FU43" s="185"/>
      <c r="FV43" s="185"/>
      <c r="FW43" s="185"/>
      <c r="FX43" s="185"/>
      <c r="FY43" s="185"/>
      <c r="FZ43" s="186"/>
      <c r="GA43" s="176"/>
      <c r="GB43" s="176"/>
      <c r="GC43" s="176"/>
      <c r="GD43" s="176"/>
      <c r="GE43" s="176"/>
      <c r="GF43" s="176"/>
      <c r="GG43" s="176"/>
      <c r="GH43" s="176"/>
      <c r="GI43" s="176"/>
      <c r="GJ43" s="176"/>
      <c r="GK43" s="176"/>
      <c r="GL43" s="176"/>
      <c r="GM43" s="176"/>
      <c r="GN43" s="176"/>
      <c r="GO43" s="176"/>
      <c r="GP43" s="176"/>
      <c r="GQ43" s="176"/>
      <c r="GR43" s="176"/>
      <c r="GS43" s="176"/>
      <c r="GT43" s="176"/>
      <c r="GU43" s="176"/>
      <c r="GV43" s="176"/>
      <c r="GW43" s="176"/>
      <c r="GX43" s="176"/>
      <c r="GY43" s="176"/>
      <c r="GZ43" s="176"/>
      <c r="HA43" s="176"/>
      <c r="HB43" s="176"/>
      <c r="HC43" s="176"/>
      <c r="HD43" s="176"/>
      <c r="HE43" s="176"/>
      <c r="HF43" s="176"/>
      <c r="HG43" s="176"/>
      <c r="HH43" s="176"/>
      <c r="HI43" s="176"/>
      <c r="HJ43" s="176"/>
      <c r="HK43" s="176"/>
      <c r="HL43" s="176"/>
      <c r="HM43" s="176"/>
      <c r="HN43" s="176"/>
      <c r="HO43" s="176"/>
      <c r="HP43" s="176"/>
      <c r="HQ43" s="176"/>
      <c r="HR43" s="176"/>
      <c r="HS43" s="176"/>
      <c r="HT43" s="176"/>
      <c r="HU43" s="176"/>
      <c r="HV43" s="176"/>
      <c r="HW43" s="176"/>
      <c r="HX43" s="176"/>
      <c r="HY43" s="176"/>
      <c r="HZ43" s="176"/>
      <c r="IA43" s="176"/>
      <c r="IB43" s="176"/>
      <c r="IC43" s="176"/>
      <c r="ID43" s="176"/>
      <c r="IE43" s="176"/>
      <c r="IF43" s="176"/>
      <c r="IG43" s="176"/>
      <c r="IH43" s="176"/>
      <c r="II43" s="176"/>
      <c r="IJ43" s="176"/>
      <c r="IK43" s="176"/>
      <c r="IL43" s="176"/>
      <c r="IM43" s="176"/>
      <c r="IN43" s="176"/>
      <c r="IO43" s="176"/>
      <c r="IP43" s="176"/>
      <c r="IQ43" s="176"/>
      <c r="IR43" s="176"/>
      <c r="IS43" s="176"/>
      <c r="IT43" s="176"/>
      <c r="IU43" s="176"/>
      <c r="IV43" s="176"/>
    </row>
    <row r="44" spans="1:256" x14ac:dyDescent="0.2">
      <c r="A44" s="166" t="s">
        <v>485</v>
      </c>
      <c r="B44" s="167"/>
      <c r="C44" s="167"/>
      <c r="D44" s="167"/>
      <c r="E44" s="181"/>
      <c r="F44" s="181"/>
      <c r="G44" s="195" t="s">
        <v>302</v>
      </c>
      <c r="H44" s="183"/>
      <c r="I44" s="182">
        <f>I42</f>
        <v>0</v>
      </c>
      <c r="J44" s="187"/>
      <c r="K44" s="182">
        <f>SUM(I44+K42)</f>
        <v>0</v>
      </c>
      <c r="L44" s="183"/>
      <c r="M44" s="182">
        <f>SUM(K44+M42)</f>
        <v>0</v>
      </c>
      <c r="N44" s="183"/>
      <c r="O44" s="182">
        <f>SUM(M44+O42)</f>
        <v>0</v>
      </c>
      <c r="P44" s="183"/>
      <c r="Q44" s="182">
        <f>SUM(O44+Q42)</f>
        <v>0</v>
      </c>
      <c r="R44" s="183"/>
      <c r="S44" s="182">
        <f>SUM(Q44+S42)</f>
        <v>0</v>
      </c>
      <c r="T44" s="183"/>
      <c r="U44" s="182">
        <f>SUM(S44+U42)</f>
        <v>0</v>
      </c>
      <c r="V44" s="183"/>
      <c r="W44" s="182">
        <f>SUM(U44+W42)</f>
        <v>0</v>
      </c>
      <c r="X44" s="183"/>
      <c r="Y44" s="182">
        <f>SUM(W44+Y42)</f>
        <v>0</v>
      </c>
      <c r="Z44" s="183"/>
      <c r="AA44" s="182">
        <f>SUM(Y44+AA42)</f>
        <v>0</v>
      </c>
      <c r="AB44" s="185"/>
      <c r="AC44" s="185"/>
      <c r="AD44" s="185"/>
      <c r="AE44" s="185"/>
      <c r="AF44" s="185"/>
      <c r="AG44" s="185"/>
      <c r="AH44" s="185"/>
      <c r="AI44" s="185"/>
      <c r="AJ44" s="185"/>
      <c r="AK44" s="185"/>
      <c r="AL44" s="185"/>
      <c r="AM44" s="185"/>
      <c r="AN44" s="185"/>
      <c r="AO44" s="185"/>
      <c r="AP44" s="185"/>
      <c r="AQ44" s="185"/>
      <c r="AR44" s="185"/>
      <c r="AS44" s="185"/>
      <c r="AT44" s="185"/>
      <c r="AU44" s="185"/>
      <c r="AV44" s="185"/>
      <c r="AW44" s="185"/>
      <c r="AX44" s="185"/>
      <c r="AY44" s="185"/>
      <c r="AZ44" s="185"/>
      <c r="BA44" s="185"/>
      <c r="BB44" s="185"/>
      <c r="BC44" s="185"/>
      <c r="BD44" s="185"/>
      <c r="BE44" s="185"/>
      <c r="BF44" s="185"/>
      <c r="BG44" s="185"/>
      <c r="BH44" s="185"/>
      <c r="BI44" s="185"/>
      <c r="BJ44" s="185"/>
      <c r="BK44" s="185"/>
      <c r="BL44" s="185"/>
      <c r="BM44" s="185"/>
      <c r="BN44" s="185"/>
      <c r="BO44" s="185"/>
      <c r="BP44" s="185"/>
      <c r="BQ44" s="185"/>
      <c r="BR44" s="185"/>
      <c r="BS44" s="185"/>
      <c r="BT44" s="185"/>
      <c r="BU44" s="185"/>
      <c r="BV44" s="185"/>
      <c r="BW44" s="185"/>
      <c r="BX44" s="185"/>
      <c r="BY44" s="185"/>
      <c r="BZ44" s="185"/>
      <c r="CA44" s="185"/>
      <c r="CB44" s="185"/>
      <c r="CC44" s="185"/>
      <c r="CD44" s="185"/>
      <c r="CE44" s="185"/>
      <c r="CF44" s="185"/>
      <c r="CG44" s="185"/>
      <c r="CH44" s="185"/>
      <c r="CI44" s="185"/>
      <c r="CJ44" s="185"/>
      <c r="CK44" s="185"/>
      <c r="CL44" s="185"/>
      <c r="CM44" s="185"/>
      <c r="CN44" s="185"/>
      <c r="CO44" s="185"/>
      <c r="CP44" s="185"/>
      <c r="CQ44" s="185"/>
      <c r="CR44" s="185"/>
      <c r="CS44" s="185"/>
      <c r="CT44" s="185"/>
      <c r="CU44" s="185"/>
      <c r="CV44" s="185"/>
      <c r="CW44" s="185"/>
      <c r="CX44" s="185"/>
      <c r="CY44" s="185"/>
      <c r="CZ44" s="185"/>
      <c r="DA44" s="185"/>
      <c r="DB44" s="185"/>
      <c r="DC44" s="185"/>
      <c r="DD44" s="185"/>
      <c r="DE44" s="185"/>
      <c r="DF44" s="185"/>
      <c r="DG44" s="185"/>
      <c r="DH44" s="185"/>
      <c r="DI44" s="185"/>
      <c r="DJ44" s="185"/>
      <c r="DK44" s="185"/>
      <c r="DL44" s="185"/>
      <c r="DM44" s="185"/>
      <c r="DN44" s="185"/>
      <c r="DO44" s="185"/>
      <c r="DP44" s="185"/>
      <c r="DQ44" s="185"/>
      <c r="DR44" s="185"/>
      <c r="DS44" s="185"/>
      <c r="DT44" s="185"/>
      <c r="DU44" s="185"/>
      <c r="DV44" s="185"/>
      <c r="DW44" s="185"/>
      <c r="DX44" s="185"/>
      <c r="DY44" s="185"/>
      <c r="DZ44" s="185"/>
      <c r="EA44" s="185"/>
      <c r="EB44" s="185"/>
      <c r="EC44" s="185"/>
      <c r="ED44" s="185"/>
      <c r="EE44" s="185"/>
      <c r="EF44" s="185"/>
      <c r="EG44" s="185"/>
      <c r="EH44" s="185"/>
      <c r="EI44" s="185"/>
      <c r="EJ44" s="185"/>
      <c r="EK44" s="185"/>
      <c r="EL44" s="185"/>
      <c r="EM44" s="185"/>
      <c r="EN44" s="185"/>
      <c r="EO44" s="185"/>
      <c r="EP44" s="185"/>
      <c r="EQ44" s="185"/>
      <c r="ER44" s="185"/>
      <c r="ES44" s="185"/>
      <c r="ET44" s="185"/>
      <c r="EU44" s="185"/>
      <c r="EV44" s="185"/>
      <c r="EW44" s="185"/>
      <c r="EX44" s="185"/>
      <c r="EY44" s="185"/>
      <c r="EZ44" s="185"/>
      <c r="FA44" s="185"/>
      <c r="FB44" s="185"/>
      <c r="FC44" s="185"/>
      <c r="FD44" s="185"/>
      <c r="FE44" s="185"/>
      <c r="FF44" s="185"/>
      <c r="FG44" s="185"/>
      <c r="FH44" s="185"/>
      <c r="FI44" s="185"/>
      <c r="FJ44" s="185"/>
      <c r="FK44" s="185"/>
      <c r="FL44" s="185"/>
      <c r="FM44" s="185"/>
      <c r="FN44" s="185"/>
      <c r="FO44" s="185"/>
      <c r="FP44" s="185"/>
      <c r="FQ44" s="185"/>
      <c r="FR44" s="185"/>
      <c r="FS44" s="185"/>
      <c r="FT44" s="185"/>
      <c r="FU44" s="185"/>
      <c r="FV44" s="185"/>
      <c r="FW44" s="185"/>
      <c r="FX44" s="185"/>
      <c r="FY44" s="185"/>
      <c r="FZ44" s="186"/>
      <c r="GA44" s="176"/>
      <c r="GB44" s="176"/>
      <c r="GC44" s="176"/>
      <c r="GD44" s="176"/>
      <c r="GE44" s="176"/>
      <c r="GF44" s="176"/>
      <c r="GG44" s="176"/>
      <c r="GH44" s="176"/>
      <c r="GI44" s="176"/>
      <c r="GJ44" s="176"/>
      <c r="GK44" s="176"/>
      <c r="GL44" s="176"/>
      <c r="GM44" s="176"/>
      <c r="GN44" s="176"/>
      <c r="GO44" s="176"/>
      <c r="GP44" s="176"/>
      <c r="GQ44" s="176"/>
      <c r="GR44" s="176"/>
      <c r="GS44" s="176"/>
      <c r="GT44" s="176"/>
      <c r="GU44" s="176"/>
      <c r="GV44" s="176"/>
      <c r="GW44" s="176"/>
      <c r="GX44" s="176"/>
      <c r="GY44" s="176"/>
      <c r="GZ44" s="176"/>
      <c r="HA44" s="176"/>
      <c r="HB44" s="176"/>
      <c r="HC44" s="176"/>
      <c r="HD44" s="176"/>
      <c r="HE44" s="176"/>
      <c r="HF44" s="176"/>
      <c r="HG44" s="176"/>
      <c r="HH44" s="176"/>
      <c r="HI44" s="176"/>
      <c r="HJ44" s="176"/>
      <c r="HK44" s="176"/>
      <c r="HL44" s="176"/>
      <c r="HM44" s="176"/>
      <c r="HN44" s="176"/>
      <c r="HO44" s="176"/>
      <c r="HP44" s="176"/>
      <c r="HQ44" s="176"/>
      <c r="HR44" s="176"/>
      <c r="HS44" s="176"/>
      <c r="HT44" s="176"/>
      <c r="HU44" s="176"/>
      <c r="HV44" s="176"/>
      <c r="HW44" s="176"/>
      <c r="HX44" s="176"/>
      <c r="HY44" s="176"/>
      <c r="HZ44" s="176"/>
      <c r="IA44" s="176"/>
      <c r="IB44" s="176"/>
      <c r="IC44" s="176"/>
      <c r="ID44" s="176"/>
      <c r="IE44" s="176"/>
      <c r="IF44" s="176"/>
      <c r="IG44" s="176"/>
      <c r="IH44" s="176"/>
      <c r="II44" s="176"/>
      <c r="IJ44" s="176"/>
      <c r="IK44" s="176"/>
      <c r="IL44" s="176"/>
      <c r="IM44" s="176"/>
      <c r="IN44" s="176"/>
      <c r="IO44" s="176"/>
      <c r="IP44" s="176"/>
      <c r="IQ44" s="176"/>
      <c r="IR44" s="176"/>
      <c r="IS44" s="176"/>
      <c r="IT44" s="176"/>
      <c r="IU44" s="176"/>
      <c r="IV44" s="176"/>
    </row>
    <row r="45" spans="1:256" x14ac:dyDescent="0.2">
      <c r="B45" s="175"/>
      <c r="C45" s="175"/>
      <c r="D45" s="17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c r="DP45" s="185"/>
      <c r="DQ45" s="185"/>
      <c r="DR45" s="185"/>
      <c r="DS45" s="185"/>
      <c r="DT45" s="185"/>
      <c r="DU45" s="185"/>
      <c r="DV45" s="185"/>
      <c r="DW45" s="185"/>
      <c r="DX45" s="185"/>
      <c r="DY45" s="185"/>
      <c r="DZ45" s="185"/>
      <c r="EA45" s="185"/>
      <c r="EB45" s="185"/>
      <c r="EC45" s="185"/>
      <c r="ED45" s="185"/>
      <c r="EE45" s="185"/>
      <c r="EF45" s="185"/>
      <c r="EG45" s="185"/>
      <c r="EH45" s="185"/>
      <c r="EI45" s="185"/>
      <c r="EJ45" s="185"/>
      <c r="EK45" s="185"/>
      <c r="EL45" s="185"/>
      <c r="EM45" s="185"/>
      <c r="EN45" s="185"/>
      <c r="EO45" s="185"/>
      <c r="EP45" s="185"/>
      <c r="EQ45" s="185"/>
      <c r="ER45" s="185"/>
      <c r="ES45" s="185"/>
      <c r="ET45" s="185"/>
      <c r="EU45" s="185"/>
      <c r="EV45" s="185"/>
      <c r="EW45" s="185"/>
      <c r="EX45" s="185"/>
      <c r="EY45" s="185"/>
      <c r="EZ45" s="185"/>
      <c r="FA45" s="185"/>
      <c r="FB45" s="185"/>
      <c r="FC45" s="185"/>
      <c r="FD45" s="185"/>
      <c r="FE45" s="185"/>
      <c r="FF45" s="185"/>
      <c r="FG45" s="185"/>
      <c r="FH45" s="185"/>
      <c r="FI45" s="185"/>
      <c r="FJ45" s="185"/>
      <c r="FK45" s="185"/>
      <c r="FL45" s="185"/>
      <c r="FM45" s="185"/>
      <c r="FN45" s="185"/>
      <c r="FO45" s="185"/>
      <c r="FP45" s="185"/>
      <c r="FQ45" s="185"/>
      <c r="FR45" s="185"/>
      <c r="FS45" s="185"/>
      <c r="FT45" s="185"/>
      <c r="FU45" s="185"/>
      <c r="FV45" s="185"/>
      <c r="FW45" s="185"/>
      <c r="FX45" s="185"/>
      <c r="FY45" s="185"/>
      <c r="FZ45" s="186"/>
      <c r="GA45" s="176"/>
      <c r="GB45" s="176"/>
      <c r="GC45" s="176"/>
      <c r="GD45" s="176"/>
      <c r="GE45" s="176"/>
      <c r="GF45" s="176"/>
      <c r="GG45" s="176"/>
      <c r="GH45" s="176"/>
      <c r="GI45" s="176"/>
      <c r="GJ45" s="176"/>
      <c r="GK45" s="176"/>
      <c r="GL45" s="176"/>
      <c r="GM45" s="176"/>
      <c r="GN45" s="176"/>
      <c r="GO45" s="176"/>
      <c r="GP45" s="176"/>
      <c r="GQ45" s="176"/>
      <c r="GR45" s="176"/>
      <c r="GS45" s="176"/>
      <c r="GT45" s="176"/>
      <c r="GU45" s="176"/>
      <c r="GV45" s="176"/>
      <c r="GW45" s="176"/>
      <c r="GX45" s="176"/>
      <c r="GY45" s="176"/>
      <c r="GZ45" s="176"/>
      <c r="HA45" s="176"/>
      <c r="HB45" s="176"/>
      <c r="HC45" s="176"/>
      <c r="HD45" s="176"/>
      <c r="HE45" s="176"/>
      <c r="HF45" s="176"/>
      <c r="HG45" s="176"/>
      <c r="HH45" s="176"/>
      <c r="HI45" s="176"/>
      <c r="HJ45" s="176"/>
      <c r="HK45" s="176"/>
      <c r="HL45" s="176"/>
      <c r="HM45" s="176"/>
      <c r="HN45" s="176"/>
      <c r="HO45" s="176"/>
      <c r="HP45" s="176"/>
      <c r="HQ45" s="176"/>
      <c r="HR45" s="176"/>
      <c r="HS45" s="176"/>
      <c r="HT45" s="176"/>
      <c r="HU45" s="176"/>
      <c r="HV45" s="176"/>
      <c r="HW45" s="176"/>
      <c r="HX45" s="176"/>
      <c r="HY45" s="176"/>
      <c r="HZ45" s="176"/>
      <c r="IA45" s="176"/>
      <c r="IB45" s="176"/>
      <c r="IC45" s="176"/>
      <c r="ID45" s="176"/>
      <c r="IE45" s="176"/>
      <c r="IF45" s="176"/>
      <c r="IG45" s="176"/>
      <c r="IH45" s="176"/>
      <c r="II45" s="176"/>
      <c r="IJ45" s="176"/>
      <c r="IK45" s="176"/>
      <c r="IL45" s="176"/>
      <c r="IM45" s="176"/>
      <c r="IN45" s="176"/>
      <c r="IO45" s="176"/>
      <c r="IP45" s="176"/>
      <c r="IQ45" s="176"/>
      <c r="IR45" s="176"/>
      <c r="IS45" s="176"/>
      <c r="IT45" s="176"/>
      <c r="IU45" s="176"/>
      <c r="IV45" s="176"/>
    </row>
    <row r="46" spans="1:256" x14ac:dyDescent="0.2">
      <c r="A46" s="166" t="s">
        <v>486</v>
      </c>
      <c r="B46" s="167"/>
      <c r="C46" s="175"/>
      <c r="D46" s="175"/>
      <c r="E46" s="185"/>
      <c r="F46" s="185"/>
      <c r="G46" s="196" t="s">
        <v>523</v>
      </c>
      <c r="H46" s="185"/>
      <c r="I46" s="402" t="e">
        <f>I44/$G$20</f>
        <v>#DIV/0!</v>
      </c>
      <c r="J46" s="403"/>
      <c r="K46" s="402" t="e">
        <f>K44/$G$20</f>
        <v>#DIV/0!</v>
      </c>
      <c r="L46" s="404"/>
      <c r="M46" s="402" t="e">
        <f>M44/$G$20</f>
        <v>#DIV/0!</v>
      </c>
      <c r="N46" s="404"/>
      <c r="O46" s="402" t="e">
        <f>O44/$G$20</f>
        <v>#DIV/0!</v>
      </c>
      <c r="P46" s="404"/>
      <c r="Q46" s="402" t="e">
        <f>Q44/$G$20</f>
        <v>#DIV/0!</v>
      </c>
      <c r="R46" s="404"/>
      <c r="S46" s="402" t="e">
        <f>S44/$G$20</f>
        <v>#DIV/0!</v>
      </c>
      <c r="T46" s="404"/>
      <c r="U46" s="402" t="e">
        <f>U44/$G$20</f>
        <v>#DIV/0!</v>
      </c>
      <c r="V46" s="404"/>
      <c r="W46" s="402" t="e">
        <f>W44/$G$20</f>
        <v>#DIV/0!</v>
      </c>
      <c r="X46" s="404"/>
      <c r="Y46" s="402" t="e">
        <f>Y44/$G$20</f>
        <v>#DIV/0!</v>
      </c>
      <c r="Z46" s="404"/>
      <c r="AA46" s="402" t="e">
        <f>AA44/$G$20</f>
        <v>#DIV/0!</v>
      </c>
      <c r="AB46" s="404"/>
      <c r="AC46" s="186"/>
      <c r="AD46" s="176"/>
      <c r="AE46" s="176"/>
      <c r="AF46" s="176"/>
      <c r="AG46" s="176"/>
      <c r="AH46" s="176"/>
      <c r="AI46" s="176"/>
      <c r="AJ46" s="176"/>
      <c r="AK46" s="176"/>
      <c r="AL46" s="176"/>
      <c r="AM46" s="176"/>
      <c r="AN46" s="176"/>
      <c r="AO46" s="176"/>
      <c r="AP46" s="176"/>
      <c r="AQ46" s="176"/>
      <c r="AR46" s="176"/>
      <c r="AS46" s="176"/>
      <c r="AT46" s="176"/>
      <c r="AU46" s="176"/>
      <c r="AV46" s="176"/>
      <c r="AW46" s="176"/>
      <c r="AX46" s="176"/>
      <c r="AY46" s="176"/>
      <c r="AZ46" s="176"/>
      <c r="BA46" s="176"/>
      <c r="BB46" s="176"/>
      <c r="BC46" s="176"/>
      <c r="BD46" s="176"/>
      <c r="BE46" s="176"/>
      <c r="BF46" s="176"/>
      <c r="BG46" s="176"/>
      <c r="BH46" s="176"/>
      <c r="BI46" s="176"/>
      <c r="BJ46" s="176"/>
      <c r="BK46" s="176"/>
      <c r="BL46" s="176"/>
      <c r="BM46" s="176"/>
      <c r="BN46" s="176"/>
      <c r="BO46" s="176"/>
      <c r="BP46" s="176"/>
      <c r="BQ46" s="176"/>
      <c r="BR46" s="176"/>
      <c r="BS46" s="176"/>
      <c r="BT46" s="176"/>
      <c r="BU46" s="176"/>
      <c r="BV46" s="176"/>
      <c r="BW46" s="176"/>
      <c r="BX46" s="176"/>
      <c r="BY46" s="176"/>
      <c r="BZ46" s="176"/>
      <c r="CA46" s="176"/>
      <c r="CB46" s="176"/>
      <c r="CC46" s="176"/>
      <c r="CD46" s="176"/>
      <c r="CE46" s="176"/>
      <c r="CF46" s="176"/>
      <c r="CG46" s="176"/>
      <c r="CH46" s="176"/>
      <c r="CI46" s="176"/>
      <c r="CJ46" s="176"/>
      <c r="CK46" s="176"/>
      <c r="CL46" s="176"/>
      <c r="CM46" s="176"/>
      <c r="CN46" s="176"/>
      <c r="CO46" s="176"/>
      <c r="CP46" s="176"/>
      <c r="CQ46" s="176"/>
      <c r="CR46" s="176"/>
      <c r="CS46" s="176"/>
      <c r="CT46" s="176"/>
      <c r="CU46" s="176"/>
      <c r="CV46" s="176"/>
      <c r="CW46" s="176"/>
      <c r="CX46" s="176"/>
      <c r="CY46" s="176"/>
    </row>
    <row r="47" spans="1:256" x14ac:dyDescent="0.2">
      <c r="B47" s="175"/>
      <c r="C47" s="175"/>
      <c r="D47" s="175"/>
      <c r="E47" s="185"/>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6"/>
      <c r="AD47" s="176"/>
      <c r="AE47" s="176"/>
      <c r="AF47" s="176"/>
      <c r="AG47" s="176"/>
      <c r="AH47" s="176"/>
      <c r="AI47" s="176"/>
      <c r="AJ47" s="176"/>
      <c r="AK47" s="176"/>
      <c r="AL47" s="176"/>
      <c r="AM47" s="176"/>
      <c r="AN47" s="176"/>
      <c r="AO47" s="176"/>
      <c r="AP47" s="176"/>
      <c r="AQ47" s="176"/>
      <c r="AR47" s="176"/>
      <c r="AS47" s="176"/>
      <c r="AT47" s="176"/>
      <c r="AU47" s="176"/>
      <c r="AV47" s="176"/>
      <c r="AW47" s="176"/>
      <c r="AX47" s="176"/>
      <c r="AY47" s="176"/>
      <c r="AZ47" s="176"/>
      <c r="BA47" s="176"/>
      <c r="BB47" s="176"/>
      <c r="BC47" s="176"/>
      <c r="BD47" s="176"/>
      <c r="BE47" s="176"/>
      <c r="BF47" s="176"/>
      <c r="BG47" s="176"/>
      <c r="BH47" s="176"/>
      <c r="BI47" s="176"/>
      <c r="BJ47" s="176"/>
      <c r="BK47" s="176"/>
      <c r="BL47" s="176"/>
      <c r="BM47" s="176"/>
      <c r="BN47" s="176"/>
      <c r="BO47" s="176"/>
      <c r="BP47" s="176"/>
      <c r="BQ47" s="176"/>
      <c r="BR47" s="176"/>
      <c r="BS47" s="176"/>
      <c r="BT47" s="176"/>
      <c r="BU47" s="176"/>
      <c r="BV47" s="176"/>
      <c r="BW47" s="176"/>
      <c r="BX47" s="176"/>
      <c r="BY47" s="176"/>
      <c r="BZ47" s="176"/>
      <c r="CA47" s="176"/>
      <c r="CB47" s="176"/>
      <c r="CC47" s="176"/>
      <c r="CD47" s="176"/>
      <c r="CE47" s="176"/>
      <c r="CF47" s="176"/>
      <c r="CG47" s="176"/>
      <c r="CH47" s="176"/>
      <c r="CI47" s="176"/>
      <c r="CJ47" s="176"/>
      <c r="CK47" s="176"/>
      <c r="CL47" s="176"/>
      <c r="CM47" s="176"/>
      <c r="CN47" s="176"/>
      <c r="CO47" s="176"/>
      <c r="CP47" s="176"/>
      <c r="CQ47" s="176"/>
      <c r="CR47" s="176"/>
      <c r="CS47" s="176"/>
      <c r="CT47" s="176"/>
      <c r="CU47" s="176"/>
      <c r="CV47" s="176"/>
      <c r="CW47" s="176"/>
      <c r="CX47" s="176"/>
      <c r="CY47" s="176"/>
    </row>
    <row r="48" spans="1:256" x14ac:dyDescent="0.2">
      <c r="A48" s="166" t="s">
        <v>487</v>
      </c>
      <c r="B48" s="167"/>
      <c r="C48" s="167"/>
      <c r="D48" s="167"/>
      <c r="E48" s="197"/>
      <c r="F48" s="197"/>
      <c r="G48" s="185"/>
      <c r="H48" s="185"/>
      <c r="I48" s="167"/>
      <c r="J48" s="198"/>
      <c r="K48" s="163" t="s">
        <v>524</v>
      </c>
      <c r="L48" s="185"/>
      <c r="M48" s="405">
        <v>0</v>
      </c>
      <c r="N48" s="406"/>
      <c r="O48" s="405">
        <v>-0.05</v>
      </c>
      <c r="P48" s="185"/>
      <c r="Q48" s="185"/>
      <c r="R48" s="185"/>
      <c r="S48" s="185"/>
      <c r="T48" s="185"/>
      <c r="U48" s="185"/>
      <c r="V48" s="185"/>
      <c r="W48" s="185"/>
      <c r="X48" s="185"/>
      <c r="Y48" s="185"/>
      <c r="Z48" s="185"/>
      <c r="AA48" s="185"/>
      <c r="AB48" s="185"/>
      <c r="AC48" s="186"/>
      <c r="AD48" s="176"/>
      <c r="AE48" s="176"/>
      <c r="AF48" s="176"/>
      <c r="AG48" s="176"/>
      <c r="AH48" s="176"/>
      <c r="AI48" s="176"/>
      <c r="AJ48" s="176"/>
      <c r="AK48" s="176"/>
      <c r="AL48" s="176"/>
      <c r="AM48" s="176"/>
      <c r="AN48" s="176"/>
      <c r="AO48" s="176"/>
      <c r="AP48" s="176"/>
      <c r="AQ48" s="176"/>
      <c r="AR48" s="176"/>
      <c r="AS48" s="176"/>
      <c r="AT48" s="176"/>
      <c r="AU48" s="176"/>
      <c r="AV48" s="176"/>
      <c r="AW48" s="176"/>
      <c r="AX48" s="176"/>
      <c r="AY48" s="176"/>
      <c r="AZ48" s="176"/>
      <c r="BA48" s="176"/>
      <c r="BB48" s="176"/>
      <c r="BC48" s="176"/>
      <c r="BD48" s="176"/>
      <c r="BE48" s="176"/>
      <c r="BF48" s="176"/>
      <c r="BG48" s="176"/>
      <c r="BH48" s="176"/>
      <c r="BI48" s="176"/>
      <c r="BJ48" s="176"/>
      <c r="BK48" s="176"/>
      <c r="BL48" s="176"/>
      <c r="BM48" s="176"/>
      <c r="BN48" s="176"/>
      <c r="BO48" s="176"/>
      <c r="BP48" s="176"/>
      <c r="BQ48" s="176"/>
      <c r="BR48" s="176"/>
      <c r="BS48" s="176"/>
      <c r="BT48" s="176"/>
      <c r="BU48" s="176"/>
      <c r="BV48" s="176"/>
      <c r="BW48" s="176"/>
      <c r="BX48" s="176"/>
      <c r="BY48" s="176"/>
      <c r="BZ48" s="176"/>
      <c r="CA48" s="176"/>
      <c r="CB48" s="176"/>
      <c r="CC48" s="176"/>
      <c r="CD48" s="176"/>
      <c r="CE48" s="176"/>
      <c r="CF48" s="176"/>
      <c r="CG48" s="176"/>
      <c r="CH48" s="176"/>
      <c r="CI48" s="176"/>
      <c r="CJ48" s="176"/>
      <c r="CK48" s="176"/>
      <c r="CL48" s="176"/>
      <c r="CM48" s="176"/>
      <c r="CN48" s="176"/>
      <c r="CO48" s="176"/>
      <c r="CP48" s="176"/>
      <c r="CQ48" s="176"/>
      <c r="CR48" s="176"/>
      <c r="CS48" s="176"/>
      <c r="CT48" s="176"/>
      <c r="CU48" s="176"/>
      <c r="CV48" s="176"/>
      <c r="CW48" s="176"/>
      <c r="CX48" s="176"/>
      <c r="CY48" s="176"/>
    </row>
    <row r="49" spans="2:103" x14ac:dyDescent="0.2">
      <c r="B49" s="175"/>
      <c r="C49" s="175"/>
      <c r="D49" s="175"/>
      <c r="E49" s="175"/>
      <c r="F49" s="175"/>
      <c r="G49" s="175"/>
      <c r="H49" s="175"/>
      <c r="I49" s="175"/>
      <c r="J49" s="175"/>
      <c r="K49" s="191"/>
      <c r="L49" s="175"/>
      <c r="M49" s="407" t="e">
        <f>IF(M48&gt;M46,"You are below the limit","")</f>
        <v>#DIV/0!</v>
      </c>
      <c r="N49" s="408"/>
      <c r="O49" s="409" t="e">
        <f>IF(O48&gt;O46,"You are below the limit","")</f>
        <v>#DIV/0!</v>
      </c>
      <c r="P49" s="175"/>
      <c r="Q49" s="175"/>
      <c r="R49" s="175"/>
      <c r="S49" s="175"/>
      <c r="T49" s="175"/>
      <c r="U49" s="175"/>
      <c r="V49" s="175"/>
      <c r="W49" s="175"/>
      <c r="X49" s="175"/>
      <c r="Y49" s="175"/>
      <c r="Z49" s="175"/>
      <c r="AA49" s="175"/>
      <c r="AB49" s="175"/>
      <c r="AC49" s="176"/>
      <c r="AD49" s="176"/>
      <c r="AE49" s="176"/>
      <c r="AF49" s="176"/>
      <c r="AG49" s="176"/>
      <c r="AH49" s="176"/>
      <c r="AI49" s="176"/>
      <c r="AJ49" s="176"/>
      <c r="AK49" s="176"/>
      <c r="AL49" s="176"/>
      <c r="AM49" s="176"/>
      <c r="AN49" s="176"/>
      <c r="AO49" s="176"/>
      <c r="AP49" s="176"/>
      <c r="AQ49" s="176"/>
      <c r="AR49" s="176"/>
      <c r="AS49" s="176"/>
      <c r="AT49" s="176"/>
      <c r="AU49" s="176"/>
      <c r="AV49" s="176"/>
      <c r="AW49" s="176"/>
      <c r="AX49" s="176"/>
      <c r="AY49" s="176"/>
      <c r="AZ49" s="176"/>
      <c r="BA49" s="176"/>
      <c r="BB49" s="176"/>
      <c r="BC49" s="176"/>
      <c r="BD49" s="176"/>
      <c r="BE49" s="176"/>
      <c r="BF49" s="176"/>
      <c r="BG49" s="176"/>
      <c r="BH49" s="176"/>
      <c r="BI49" s="176"/>
      <c r="BJ49" s="176"/>
      <c r="BK49" s="176"/>
      <c r="BL49" s="176"/>
      <c r="BM49" s="176"/>
      <c r="BN49" s="176"/>
      <c r="BO49" s="176"/>
      <c r="BP49" s="176"/>
      <c r="BQ49" s="176"/>
      <c r="BR49" s="176"/>
      <c r="BS49" s="176"/>
      <c r="BT49" s="176"/>
      <c r="BU49" s="176"/>
      <c r="BV49" s="176"/>
      <c r="BW49" s="176"/>
      <c r="BX49" s="176"/>
      <c r="BY49" s="176"/>
      <c r="BZ49" s="176"/>
      <c r="CA49" s="176"/>
      <c r="CB49" s="176"/>
      <c r="CC49" s="176"/>
      <c r="CD49" s="176"/>
      <c r="CE49" s="176"/>
      <c r="CF49" s="176"/>
      <c r="CG49" s="176"/>
      <c r="CH49" s="176"/>
      <c r="CI49" s="176"/>
      <c r="CJ49" s="176"/>
      <c r="CK49" s="176"/>
      <c r="CL49" s="176"/>
      <c r="CM49" s="176"/>
      <c r="CN49" s="176"/>
      <c r="CO49" s="176"/>
      <c r="CP49" s="176"/>
      <c r="CQ49" s="176"/>
      <c r="CR49" s="176"/>
      <c r="CS49" s="176"/>
      <c r="CT49" s="176"/>
      <c r="CU49" s="176"/>
      <c r="CV49" s="176"/>
      <c r="CW49" s="176"/>
      <c r="CX49" s="176"/>
      <c r="CY49" s="176"/>
    </row>
  </sheetData>
  <phoneticPr fontId="12" type="noConversion"/>
  <dataValidations count="1">
    <dataValidation type="whole" allowBlank="1" showInputMessage="1" showErrorMessage="1" sqref="E6:AA38">
      <formula1>-100000000</formula1>
      <formula2>100000000</formula2>
    </dataValidation>
  </dataValidations>
  <pageMargins left="0.74803149606299213" right="0.74803149606299213" top="0.59055118110236227" bottom="0.59055118110236227" header="0.51181102362204722" footer="0.51181102362204722"/>
  <pageSetup paperSize="9" scale="74" orientation="landscape" r:id="rId1"/>
  <headerFooter alignWithMargins="0"/>
  <ignoredErrors>
    <ignoredError sqref="I46:AA49" evalError="1"/>
  </ignoredError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C00000"/>
    <pageSetUpPr fitToPage="1"/>
  </sheetPr>
  <dimension ref="A1:CY49"/>
  <sheetViews>
    <sheetView workbookViewId="0">
      <selection activeCell="AG18" sqref="AG18"/>
    </sheetView>
  </sheetViews>
  <sheetFormatPr defaultRowHeight="12" x14ac:dyDescent="0.2"/>
  <cols>
    <col min="1" max="1" width="6.140625" style="166" customWidth="1"/>
    <col min="2" max="2" width="32.85546875" style="177" customWidth="1"/>
    <col min="3" max="3" width="6.42578125" style="177" customWidth="1"/>
    <col min="4" max="4" width="1.85546875" style="177" customWidth="1"/>
    <col min="5" max="5" width="10.7109375" style="177" customWidth="1"/>
    <col min="6" max="6" width="1.140625" style="177" customWidth="1"/>
    <col min="7" max="7" width="10.140625" style="177" customWidth="1"/>
    <col min="8" max="8" width="1.140625" style="177" customWidth="1"/>
    <col min="9" max="9" width="7.42578125" style="177" customWidth="1"/>
    <col min="10" max="10" width="1.140625" style="177" customWidth="1"/>
    <col min="11" max="11" width="8.42578125" style="177" bestFit="1" customWidth="1"/>
    <col min="12" max="12" width="1.140625" style="177" customWidth="1"/>
    <col min="13" max="13" width="8.7109375" style="177" customWidth="1"/>
    <col min="14" max="14" width="1.140625" style="177" customWidth="1"/>
    <col min="15" max="15" width="8.7109375" style="177" customWidth="1"/>
    <col min="16" max="16" width="1.140625" style="177" customWidth="1"/>
    <col min="17" max="17" width="8.7109375" style="177" customWidth="1"/>
    <col min="18" max="18" width="1.5703125" style="177" customWidth="1"/>
    <col min="19" max="19" width="8.7109375" style="177" customWidth="1"/>
    <col min="20" max="20" width="1.140625" style="177" customWidth="1"/>
    <col min="21" max="21" width="8.7109375" style="177" customWidth="1"/>
    <col min="22" max="22" width="1.140625" style="177" customWidth="1"/>
    <col min="23" max="23" width="8.7109375" style="177" customWidth="1"/>
    <col min="24" max="24" width="1.140625" style="177" customWidth="1"/>
    <col min="25" max="25" width="8.7109375" style="177" customWidth="1"/>
    <col min="26" max="26" width="1.140625" style="177" customWidth="1"/>
    <col min="27" max="27" width="8.7109375" style="177" customWidth="1"/>
    <col min="28" max="28" width="1.140625" style="177" customWidth="1"/>
    <col min="29" max="29" width="8.5703125" style="428" customWidth="1"/>
    <col min="30" max="30" width="10.28515625" style="177" customWidth="1"/>
    <col min="31" max="16384" width="9.140625" style="177"/>
  </cols>
  <sheetData>
    <row r="1" spans="1:103" s="171" customFormat="1" x14ac:dyDescent="0.2">
      <c r="A1" s="163"/>
      <c r="B1" s="163" t="s">
        <v>525</v>
      </c>
      <c r="C1" s="164"/>
      <c r="D1" s="165"/>
      <c r="E1" s="166" t="s">
        <v>259</v>
      </c>
      <c r="F1" s="167"/>
      <c r="G1" s="166"/>
      <c r="H1" s="166"/>
      <c r="I1" s="166"/>
      <c r="J1" s="166"/>
      <c r="K1" s="166"/>
      <c r="L1" s="166"/>
      <c r="M1" s="166" t="s">
        <v>260</v>
      </c>
      <c r="N1" s="166"/>
      <c r="O1" s="166" t="s">
        <v>261</v>
      </c>
      <c r="P1" s="168">
        <v>1</v>
      </c>
      <c r="Q1" s="166" t="s">
        <v>262</v>
      </c>
      <c r="R1" s="166"/>
      <c r="S1" s="166" t="s">
        <v>263</v>
      </c>
      <c r="T1" s="166"/>
      <c r="U1" s="166" t="s">
        <v>264</v>
      </c>
      <c r="V1" s="166"/>
      <c r="W1" s="166" t="s">
        <v>265</v>
      </c>
      <c r="X1" s="166"/>
      <c r="Y1" s="166" t="s">
        <v>266</v>
      </c>
      <c r="Z1" s="166"/>
      <c r="AA1" s="166" t="s">
        <v>267</v>
      </c>
      <c r="AB1" s="166"/>
      <c r="AC1" s="410" t="s">
        <v>526</v>
      </c>
      <c r="AD1" s="166"/>
      <c r="AE1" s="170"/>
      <c r="AF1" s="170"/>
      <c r="AG1" s="170"/>
      <c r="AH1" s="170"/>
      <c r="AI1" s="170"/>
      <c r="AJ1" s="170"/>
      <c r="AK1" s="170"/>
      <c r="AL1" s="170"/>
      <c r="AM1" s="170"/>
      <c r="AN1" s="170"/>
      <c r="AO1" s="170"/>
      <c r="AP1" s="170"/>
      <c r="AQ1" s="170"/>
      <c r="AR1" s="170"/>
      <c r="AS1" s="170"/>
      <c r="AT1" s="170"/>
      <c r="AU1" s="170"/>
      <c r="AV1" s="170"/>
      <c r="AW1" s="170"/>
      <c r="AX1" s="170"/>
      <c r="AY1" s="170"/>
      <c r="AZ1" s="170"/>
      <c r="BA1" s="170"/>
      <c r="BB1" s="170"/>
      <c r="BC1" s="170"/>
      <c r="BD1" s="170"/>
      <c r="BE1" s="170"/>
      <c r="BF1" s="170"/>
      <c r="BG1" s="170"/>
      <c r="BH1" s="170"/>
      <c r="BI1" s="170"/>
      <c r="BJ1" s="170"/>
      <c r="BK1" s="170"/>
      <c r="BL1" s="170"/>
      <c r="BM1" s="170"/>
      <c r="BN1" s="170"/>
      <c r="BO1" s="170"/>
      <c r="BP1" s="170"/>
      <c r="BQ1" s="170"/>
      <c r="BR1" s="170"/>
      <c r="BS1" s="170"/>
      <c r="BT1" s="170"/>
      <c r="BU1" s="170"/>
      <c r="BV1" s="170"/>
      <c r="BW1" s="170"/>
      <c r="BX1" s="170"/>
      <c r="BY1" s="170"/>
      <c r="BZ1" s="170"/>
      <c r="CA1" s="170"/>
      <c r="CB1" s="170"/>
      <c r="CC1" s="170"/>
      <c r="CD1" s="170"/>
      <c r="CE1" s="170"/>
      <c r="CF1" s="170"/>
      <c r="CG1" s="170"/>
      <c r="CH1" s="170"/>
      <c r="CI1" s="170"/>
      <c r="CJ1" s="170"/>
      <c r="CK1" s="170"/>
      <c r="CL1" s="170"/>
      <c r="CM1" s="170"/>
      <c r="CN1" s="170"/>
      <c r="CO1" s="170"/>
      <c r="CP1" s="170"/>
      <c r="CQ1" s="170"/>
      <c r="CR1" s="170"/>
      <c r="CS1" s="170"/>
      <c r="CT1" s="170"/>
      <c r="CU1" s="170"/>
      <c r="CV1" s="170"/>
      <c r="CW1" s="170"/>
      <c r="CX1" s="170"/>
      <c r="CY1" s="170"/>
    </row>
    <row r="2" spans="1:103" s="171" customFormat="1" x14ac:dyDescent="0.2">
      <c r="A2" s="166"/>
      <c r="B2" s="163" t="s">
        <v>493</v>
      </c>
      <c r="C2" s="164"/>
      <c r="D2" s="165"/>
      <c r="E2" s="166" t="s">
        <v>268</v>
      </c>
      <c r="F2" s="167"/>
      <c r="G2" s="166" t="s">
        <v>23</v>
      </c>
      <c r="H2" s="166"/>
      <c r="I2" s="166" t="s">
        <v>269</v>
      </c>
      <c r="J2" s="166"/>
      <c r="K2" s="166" t="s">
        <v>270</v>
      </c>
      <c r="L2" s="166"/>
      <c r="M2" s="166" t="s">
        <v>271</v>
      </c>
      <c r="N2" s="166"/>
      <c r="O2" s="166" t="s">
        <v>271</v>
      </c>
      <c r="P2" s="168"/>
      <c r="Q2" s="166" t="s">
        <v>271</v>
      </c>
      <c r="R2" s="166"/>
      <c r="S2" s="166" t="s">
        <v>271</v>
      </c>
      <c r="T2" s="166"/>
      <c r="U2" s="166" t="s">
        <v>271</v>
      </c>
      <c r="V2" s="166"/>
      <c r="W2" s="166" t="s">
        <v>271</v>
      </c>
      <c r="X2" s="166"/>
      <c r="Y2" s="166" t="s">
        <v>271</v>
      </c>
      <c r="Z2" s="166"/>
      <c r="AA2" s="166" t="s">
        <v>272</v>
      </c>
      <c r="AB2" s="166"/>
      <c r="AC2" s="410" t="s">
        <v>527</v>
      </c>
      <c r="AD2" s="166"/>
      <c r="AE2" s="170"/>
      <c r="AF2" s="170"/>
      <c r="AG2" s="170"/>
      <c r="AH2" s="170"/>
      <c r="AI2" s="170"/>
      <c r="AJ2" s="170"/>
      <c r="AK2" s="170"/>
      <c r="AL2" s="170"/>
      <c r="AM2" s="170"/>
      <c r="AN2" s="170"/>
      <c r="AO2" s="170"/>
      <c r="AP2" s="170"/>
      <c r="AQ2" s="170"/>
      <c r="AR2" s="170"/>
      <c r="AS2" s="170"/>
      <c r="AT2" s="170"/>
      <c r="AU2" s="170"/>
      <c r="AV2" s="170"/>
      <c r="AW2" s="170"/>
      <c r="AX2" s="170"/>
      <c r="AY2" s="170"/>
      <c r="AZ2" s="170"/>
      <c r="BA2" s="170"/>
      <c r="BB2" s="170"/>
      <c r="BC2" s="170"/>
      <c r="BD2" s="170"/>
      <c r="BE2" s="170"/>
      <c r="BF2" s="170"/>
      <c r="BG2" s="170"/>
      <c r="BH2" s="170"/>
      <c r="BI2" s="170"/>
      <c r="BJ2" s="170"/>
      <c r="BK2" s="170"/>
      <c r="BL2" s="170"/>
      <c r="BM2" s="170"/>
      <c r="BN2" s="170"/>
      <c r="BO2" s="170"/>
      <c r="BP2" s="170"/>
      <c r="BQ2" s="170"/>
      <c r="BR2" s="170"/>
      <c r="BS2" s="170"/>
      <c r="BT2" s="170"/>
      <c r="BU2" s="170"/>
      <c r="BV2" s="170"/>
      <c r="BW2" s="170"/>
      <c r="BX2" s="170"/>
      <c r="BY2" s="170"/>
      <c r="BZ2" s="170"/>
      <c r="CA2" s="170"/>
      <c r="CB2" s="170"/>
      <c r="CC2" s="170"/>
      <c r="CD2" s="170"/>
      <c r="CE2" s="170"/>
      <c r="CF2" s="170"/>
      <c r="CG2" s="170"/>
      <c r="CH2" s="170"/>
      <c r="CI2" s="170"/>
      <c r="CJ2" s="170"/>
      <c r="CK2" s="170"/>
      <c r="CL2" s="170"/>
      <c r="CM2" s="170"/>
      <c r="CN2" s="170"/>
      <c r="CO2" s="170"/>
      <c r="CP2" s="170"/>
      <c r="CQ2" s="170"/>
      <c r="CR2" s="170"/>
      <c r="CS2" s="170"/>
      <c r="CT2" s="170"/>
      <c r="CU2" s="170"/>
      <c r="CV2" s="170"/>
      <c r="CW2" s="170"/>
      <c r="CX2" s="170"/>
      <c r="CY2" s="170"/>
    </row>
    <row r="3" spans="1:103" s="171" customFormat="1" x14ac:dyDescent="0.2">
      <c r="A3" s="166"/>
      <c r="B3" s="172"/>
      <c r="C3" s="172"/>
      <c r="D3" s="172"/>
      <c r="E3" s="166" t="s">
        <v>273</v>
      </c>
      <c r="F3" s="173"/>
      <c r="G3" s="166"/>
      <c r="H3" s="166"/>
      <c r="I3" s="166"/>
      <c r="J3" s="166"/>
      <c r="K3" s="166" t="s">
        <v>274</v>
      </c>
      <c r="L3" s="166"/>
      <c r="M3" s="166" t="s">
        <v>275</v>
      </c>
      <c r="N3" s="166"/>
      <c r="O3" s="166" t="s">
        <v>276</v>
      </c>
      <c r="P3" s="168"/>
      <c r="Q3" s="166" t="s">
        <v>277</v>
      </c>
      <c r="R3" s="166"/>
      <c r="S3" s="166" t="s">
        <v>278</v>
      </c>
      <c r="T3" s="166"/>
      <c r="U3" s="166" t="s">
        <v>279</v>
      </c>
      <c r="V3" s="166"/>
      <c r="W3" s="166" t="s">
        <v>280</v>
      </c>
      <c r="X3" s="166"/>
      <c r="Y3" s="166" t="s">
        <v>281</v>
      </c>
      <c r="Z3" s="166"/>
      <c r="AA3" s="166" t="s">
        <v>282</v>
      </c>
      <c r="AB3" s="166"/>
      <c r="AC3" s="410" t="s">
        <v>276</v>
      </c>
      <c r="AD3" s="166"/>
      <c r="AE3" s="170"/>
      <c r="AF3" s="170"/>
      <c r="AG3" s="170"/>
      <c r="AH3" s="170"/>
      <c r="AI3" s="170"/>
      <c r="AJ3" s="170"/>
      <c r="AK3" s="170"/>
      <c r="AL3" s="170"/>
      <c r="AM3" s="170"/>
      <c r="AN3" s="170"/>
      <c r="AO3" s="170"/>
      <c r="AP3" s="170"/>
      <c r="AQ3" s="170"/>
      <c r="AR3" s="170"/>
      <c r="AS3" s="170"/>
      <c r="AT3" s="170"/>
      <c r="AU3" s="170"/>
      <c r="AV3" s="170"/>
      <c r="AW3" s="170"/>
      <c r="AX3" s="170"/>
      <c r="AY3" s="170"/>
      <c r="AZ3" s="170"/>
      <c r="BA3" s="170"/>
      <c r="BB3" s="170"/>
      <c r="BC3" s="170"/>
      <c r="BD3" s="170"/>
      <c r="BE3" s="170"/>
      <c r="BF3" s="170"/>
      <c r="BG3" s="170"/>
      <c r="BH3" s="170"/>
      <c r="BI3" s="170"/>
      <c r="BJ3" s="170"/>
      <c r="BK3" s="170"/>
      <c r="BL3" s="170"/>
      <c r="BM3" s="170"/>
      <c r="BN3" s="170"/>
      <c r="BO3" s="170"/>
      <c r="BP3" s="170"/>
      <c r="BQ3" s="170"/>
      <c r="BR3" s="170"/>
      <c r="BS3" s="170"/>
      <c r="BT3" s="170"/>
      <c r="BU3" s="170"/>
      <c r="BV3" s="170"/>
      <c r="BW3" s="170"/>
      <c r="BX3" s="170"/>
      <c r="BY3" s="170"/>
      <c r="BZ3" s="170"/>
      <c r="CA3" s="170"/>
      <c r="CB3" s="170"/>
      <c r="CC3" s="170"/>
      <c r="CD3" s="170"/>
      <c r="CE3" s="170"/>
      <c r="CF3" s="170"/>
      <c r="CG3" s="170"/>
      <c r="CH3" s="170"/>
      <c r="CI3" s="170"/>
      <c r="CJ3" s="170"/>
      <c r="CK3" s="170"/>
      <c r="CL3" s="170"/>
      <c r="CM3" s="170"/>
      <c r="CN3" s="170"/>
      <c r="CO3" s="170"/>
      <c r="CP3" s="170"/>
      <c r="CQ3" s="170"/>
      <c r="CR3" s="170"/>
      <c r="CS3" s="170"/>
      <c r="CT3" s="170"/>
      <c r="CU3" s="170"/>
      <c r="CV3" s="170"/>
      <c r="CW3" s="170"/>
      <c r="CX3" s="170"/>
      <c r="CY3" s="170"/>
    </row>
    <row r="4" spans="1:103" x14ac:dyDescent="0.2">
      <c r="B4" s="351" t="s">
        <v>283</v>
      </c>
      <c r="C4" s="174"/>
      <c r="D4" s="167"/>
      <c r="E4" s="167"/>
      <c r="F4" s="167"/>
      <c r="G4" s="166"/>
      <c r="H4" s="166"/>
      <c r="I4" s="166"/>
      <c r="J4" s="166"/>
      <c r="K4" s="166"/>
      <c r="L4" s="166"/>
      <c r="M4" s="166"/>
      <c r="N4" s="166"/>
      <c r="O4" s="166"/>
      <c r="P4" s="166"/>
      <c r="Q4" s="166"/>
      <c r="R4" s="166"/>
      <c r="S4" s="166"/>
      <c r="T4" s="166"/>
      <c r="U4" s="166"/>
      <c r="V4" s="166"/>
      <c r="W4" s="166"/>
      <c r="X4" s="166"/>
      <c r="Y4" s="166"/>
      <c r="Z4" s="166"/>
      <c r="AA4" s="166"/>
      <c r="AB4" s="166"/>
      <c r="AC4" s="410"/>
      <c r="AD4" s="166"/>
      <c r="AE4" s="176"/>
      <c r="AF4" s="176"/>
      <c r="AG4" s="176"/>
      <c r="AH4" s="176"/>
      <c r="AI4" s="176"/>
      <c r="AJ4" s="176"/>
      <c r="AK4" s="176"/>
      <c r="AL4" s="176"/>
      <c r="AM4" s="176"/>
      <c r="AN4" s="176"/>
      <c r="AO4" s="176"/>
      <c r="AP4" s="176"/>
      <c r="AQ4" s="176"/>
      <c r="AR4" s="176"/>
      <c r="AS4" s="176"/>
      <c r="AT4" s="176"/>
      <c r="AU4" s="176"/>
      <c r="AV4" s="176"/>
      <c r="AW4" s="176"/>
      <c r="AX4" s="176"/>
      <c r="AY4" s="176"/>
      <c r="AZ4" s="176"/>
      <c r="BA4" s="176"/>
      <c r="BB4" s="176"/>
      <c r="BC4" s="176"/>
      <c r="BD4" s="176"/>
      <c r="BE4" s="176"/>
      <c r="BF4" s="176"/>
      <c r="BG4" s="176"/>
      <c r="BH4" s="176"/>
      <c r="BI4" s="176"/>
      <c r="BJ4" s="176"/>
      <c r="BK4" s="176"/>
      <c r="BL4" s="176"/>
      <c r="BM4" s="176"/>
      <c r="BN4" s="176"/>
      <c r="BO4" s="176"/>
      <c r="BP4" s="176"/>
      <c r="BQ4" s="176"/>
      <c r="BR4" s="176"/>
      <c r="BS4" s="176"/>
      <c r="BT4" s="176"/>
      <c r="BU4" s="176"/>
      <c r="BV4" s="176"/>
      <c r="BW4" s="176"/>
      <c r="BX4" s="176"/>
      <c r="BY4" s="176"/>
      <c r="BZ4" s="176"/>
      <c r="CA4" s="176"/>
      <c r="CB4" s="176"/>
      <c r="CC4" s="176"/>
      <c r="CD4" s="176"/>
      <c r="CE4" s="176"/>
      <c r="CF4" s="176"/>
      <c r="CG4" s="176"/>
      <c r="CH4" s="176"/>
      <c r="CI4" s="176"/>
      <c r="CJ4" s="176"/>
      <c r="CK4" s="176"/>
      <c r="CL4" s="176"/>
      <c r="CM4" s="176"/>
      <c r="CN4" s="176"/>
      <c r="CO4" s="176"/>
      <c r="CP4" s="176"/>
      <c r="CQ4" s="176"/>
      <c r="CR4" s="176"/>
      <c r="CS4" s="176"/>
      <c r="CT4" s="176"/>
      <c r="CU4" s="176"/>
      <c r="CV4" s="176"/>
      <c r="CW4" s="176"/>
      <c r="CX4" s="176"/>
      <c r="CY4" s="176"/>
    </row>
    <row r="5" spans="1:103" x14ac:dyDescent="0.2">
      <c r="B5" s="178"/>
      <c r="C5" s="178"/>
      <c r="D5" s="179"/>
      <c r="E5" s="179"/>
      <c r="F5" s="179"/>
      <c r="G5" s="175"/>
      <c r="H5" s="175"/>
      <c r="I5" s="175"/>
      <c r="J5" s="175"/>
      <c r="K5" s="175"/>
      <c r="L5" s="175"/>
      <c r="M5" s="175"/>
      <c r="N5" s="175"/>
      <c r="O5" s="175"/>
      <c r="P5" s="175"/>
      <c r="Q5" s="175"/>
      <c r="R5" s="175"/>
      <c r="S5" s="175"/>
      <c r="T5" s="175"/>
      <c r="U5" s="175"/>
      <c r="V5" s="175"/>
      <c r="W5" s="175"/>
      <c r="X5" s="175"/>
      <c r="Y5" s="175"/>
      <c r="Z5" s="175"/>
      <c r="AA5" s="175"/>
      <c r="AB5" s="175"/>
      <c r="AC5" s="411"/>
      <c r="AD5" s="175"/>
      <c r="AE5" s="176"/>
      <c r="AF5" s="176"/>
      <c r="AG5" s="176"/>
      <c r="AH5" s="176"/>
      <c r="AI5" s="176"/>
      <c r="AJ5" s="176"/>
      <c r="AK5" s="176"/>
      <c r="AL5" s="176"/>
      <c r="AM5" s="176"/>
      <c r="AN5" s="176"/>
      <c r="AO5" s="176"/>
      <c r="AP5" s="176"/>
      <c r="AQ5" s="176"/>
      <c r="AR5" s="176"/>
      <c r="AS5" s="176"/>
      <c r="AT5" s="176"/>
      <c r="AU5" s="176"/>
      <c r="AV5" s="176"/>
      <c r="AW5" s="176"/>
      <c r="AX5" s="176"/>
      <c r="AY5" s="176"/>
      <c r="AZ5" s="176"/>
      <c r="BA5" s="176"/>
      <c r="BB5" s="176"/>
      <c r="BC5" s="176"/>
      <c r="BD5" s="176"/>
      <c r="BE5" s="176"/>
      <c r="BF5" s="176"/>
      <c r="BG5" s="176"/>
      <c r="BH5" s="176"/>
      <c r="BI5" s="176"/>
      <c r="BJ5" s="176"/>
      <c r="BK5" s="176"/>
      <c r="BL5" s="176"/>
      <c r="BM5" s="176"/>
      <c r="BN5" s="176"/>
      <c r="BO5" s="176"/>
      <c r="BP5" s="176"/>
      <c r="BQ5" s="176"/>
      <c r="BR5" s="176"/>
      <c r="BS5" s="176"/>
      <c r="BT5" s="176"/>
      <c r="BU5" s="176"/>
      <c r="BV5" s="176"/>
      <c r="BW5" s="176"/>
      <c r="BX5" s="176"/>
      <c r="BY5" s="176"/>
      <c r="BZ5" s="176"/>
      <c r="CA5" s="176"/>
      <c r="CB5" s="176"/>
      <c r="CC5" s="176"/>
      <c r="CD5" s="176"/>
      <c r="CE5" s="176"/>
      <c r="CF5" s="176"/>
      <c r="CG5" s="176"/>
      <c r="CH5" s="176"/>
      <c r="CI5" s="176"/>
      <c r="CJ5" s="176"/>
      <c r="CK5" s="176"/>
      <c r="CL5" s="176"/>
      <c r="CM5" s="176"/>
      <c r="CN5" s="176"/>
      <c r="CO5" s="176"/>
      <c r="CP5" s="176"/>
      <c r="CQ5" s="176"/>
      <c r="CR5" s="176"/>
      <c r="CS5" s="176"/>
      <c r="CT5" s="176"/>
      <c r="CU5" s="176"/>
      <c r="CV5" s="176"/>
      <c r="CW5" s="176"/>
      <c r="CX5" s="176"/>
      <c r="CY5" s="176"/>
    </row>
    <row r="6" spans="1:103" x14ac:dyDescent="0.2">
      <c r="A6" s="166" t="s">
        <v>75</v>
      </c>
      <c r="B6" s="167" t="s">
        <v>284</v>
      </c>
      <c r="C6" s="412"/>
      <c r="D6" s="167"/>
      <c r="E6" s="180"/>
      <c r="F6" s="181"/>
      <c r="G6" s="182">
        <f>SUM(I6+K6+M6+O6+Q6+S6+U6+W6+Y6+AA6+AC6)</f>
        <v>0</v>
      </c>
      <c r="H6" s="183"/>
      <c r="I6" s="180">
        <f>'Maturity Analysis'!I6</f>
        <v>0</v>
      </c>
      <c r="J6" s="184"/>
      <c r="K6" s="180">
        <f>'Maturity Analysis'!K6</f>
        <v>0</v>
      </c>
      <c r="L6" s="183"/>
      <c r="M6" s="180">
        <f>'Maturity Analysis'!M6</f>
        <v>0</v>
      </c>
      <c r="N6" s="183"/>
      <c r="O6" s="180">
        <f>'Maturity Analysis'!O6</f>
        <v>0</v>
      </c>
      <c r="P6" s="183"/>
      <c r="Q6" s="180">
        <f>'Maturity Analysis'!Q6</f>
        <v>0</v>
      </c>
      <c r="R6" s="183"/>
      <c r="S6" s="180">
        <f>'Maturity Analysis'!S6</f>
        <v>0</v>
      </c>
      <c r="T6" s="183"/>
      <c r="U6" s="180">
        <f>'Maturity Analysis'!U6</f>
        <v>0</v>
      </c>
      <c r="V6" s="183"/>
      <c r="W6" s="180">
        <f>'Maturity Analysis'!W6</f>
        <v>0</v>
      </c>
      <c r="X6" s="183"/>
      <c r="Y6" s="180">
        <f>'Maturity Analysis'!Y6</f>
        <v>0</v>
      </c>
      <c r="Z6" s="183"/>
      <c r="AA6" s="180">
        <f>'Maturity Analysis'!AA6</f>
        <v>0</v>
      </c>
      <c r="AB6" s="183"/>
      <c r="AC6" s="411"/>
      <c r="AD6" s="183"/>
      <c r="AE6" s="176"/>
      <c r="AF6" s="176"/>
      <c r="AG6" s="176"/>
      <c r="AH6" s="176"/>
      <c r="AI6" s="176"/>
      <c r="AJ6" s="176"/>
      <c r="AK6" s="176"/>
      <c r="AL6" s="176"/>
      <c r="AM6" s="176"/>
      <c r="AN6" s="176"/>
      <c r="AO6" s="176"/>
      <c r="AP6" s="176"/>
      <c r="AQ6" s="176"/>
      <c r="AR6" s="176"/>
      <c r="AS6" s="176"/>
      <c r="AT6" s="176"/>
      <c r="AU6" s="176"/>
      <c r="AV6" s="176"/>
      <c r="AW6" s="176"/>
      <c r="AX6" s="176"/>
      <c r="AY6" s="176"/>
      <c r="AZ6" s="176"/>
      <c r="BA6" s="176"/>
      <c r="BB6" s="176"/>
      <c r="BC6" s="176"/>
      <c r="BD6" s="176"/>
      <c r="BE6" s="176"/>
      <c r="BF6" s="176"/>
      <c r="BG6" s="176"/>
      <c r="BH6" s="176"/>
      <c r="BI6" s="176"/>
      <c r="BJ6" s="176"/>
      <c r="BK6" s="176"/>
      <c r="BL6" s="176"/>
      <c r="BM6" s="176"/>
      <c r="BN6" s="176"/>
      <c r="BO6" s="176"/>
      <c r="BP6" s="176"/>
      <c r="BQ6" s="176"/>
      <c r="BR6" s="176"/>
      <c r="BS6" s="176"/>
      <c r="BT6" s="176"/>
      <c r="BU6" s="176"/>
      <c r="BV6" s="176"/>
      <c r="BW6" s="176"/>
      <c r="BX6" s="176"/>
      <c r="BY6" s="176"/>
      <c r="BZ6" s="176"/>
      <c r="CA6" s="176"/>
      <c r="CB6" s="176"/>
      <c r="CC6" s="176"/>
      <c r="CD6" s="176"/>
      <c r="CE6" s="176"/>
      <c r="CF6" s="176"/>
      <c r="CG6" s="176"/>
      <c r="CH6" s="176"/>
      <c r="CI6" s="176"/>
      <c r="CJ6" s="176"/>
      <c r="CK6" s="176"/>
      <c r="CL6" s="176"/>
      <c r="CM6" s="176"/>
      <c r="CN6" s="176"/>
      <c r="CO6" s="176"/>
      <c r="CP6" s="176"/>
      <c r="CQ6" s="176"/>
      <c r="CR6" s="176"/>
      <c r="CS6" s="176"/>
      <c r="CT6" s="176"/>
      <c r="CU6" s="176"/>
      <c r="CV6" s="176"/>
      <c r="CW6" s="176"/>
      <c r="CX6" s="176"/>
      <c r="CY6" s="176"/>
    </row>
    <row r="7" spans="1:103" x14ac:dyDescent="0.2">
      <c r="B7" s="167"/>
      <c r="C7" s="351"/>
      <c r="D7" s="351"/>
      <c r="E7" s="181"/>
      <c r="F7" s="181"/>
      <c r="G7" s="183"/>
      <c r="H7" s="183"/>
      <c r="I7" s="183"/>
      <c r="J7" s="183"/>
      <c r="K7" s="183"/>
      <c r="L7" s="183"/>
      <c r="M7" s="183"/>
      <c r="N7" s="183"/>
      <c r="O7" s="183"/>
      <c r="P7" s="183"/>
      <c r="Q7" s="183"/>
      <c r="R7" s="183"/>
      <c r="S7" s="183"/>
      <c r="T7" s="183"/>
      <c r="U7" s="183"/>
      <c r="V7" s="183"/>
      <c r="W7" s="183"/>
      <c r="X7" s="183"/>
      <c r="Y7" s="183"/>
      <c r="Z7" s="183"/>
      <c r="AA7" s="183"/>
      <c r="AB7" s="183"/>
      <c r="AC7" s="411"/>
      <c r="AD7" s="183"/>
      <c r="AE7" s="176"/>
      <c r="AF7" s="176"/>
      <c r="AG7" s="176"/>
      <c r="AH7" s="176"/>
      <c r="AI7" s="176"/>
      <c r="AJ7" s="176"/>
      <c r="AK7" s="176"/>
      <c r="AL7" s="176"/>
      <c r="AM7" s="176"/>
      <c r="AN7" s="176"/>
      <c r="AO7" s="176"/>
      <c r="AP7" s="176"/>
      <c r="AQ7" s="176"/>
      <c r="AR7" s="176"/>
      <c r="AS7" s="176"/>
      <c r="AT7" s="176"/>
      <c r="AU7" s="176"/>
      <c r="AV7" s="176"/>
      <c r="AW7" s="176"/>
      <c r="AX7" s="176"/>
      <c r="AY7" s="176"/>
      <c r="AZ7" s="176"/>
      <c r="BA7" s="176"/>
      <c r="BB7" s="176"/>
      <c r="BC7" s="176"/>
      <c r="BD7" s="176"/>
      <c r="BE7" s="176"/>
      <c r="BF7" s="176"/>
      <c r="BG7" s="176"/>
      <c r="BH7" s="176"/>
      <c r="BI7" s="176"/>
      <c r="BJ7" s="176"/>
      <c r="BK7" s="176"/>
      <c r="BL7" s="176"/>
      <c r="BM7" s="176"/>
      <c r="BN7" s="176"/>
      <c r="BO7" s="176"/>
      <c r="BP7" s="176"/>
      <c r="BQ7" s="176"/>
      <c r="BR7" s="176"/>
      <c r="BS7" s="176"/>
      <c r="BT7" s="176"/>
      <c r="BU7" s="176"/>
      <c r="BV7" s="176"/>
      <c r="BW7" s="176"/>
      <c r="BX7" s="176"/>
      <c r="BY7" s="176"/>
      <c r="BZ7" s="176"/>
      <c r="CA7" s="176"/>
      <c r="CB7" s="176"/>
      <c r="CC7" s="176"/>
      <c r="CD7" s="176"/>
      <c r="CE7" s="176"/>
      <c r="CF7" s="176"/>
      <c r="CG7" s="176"/>
      <c r="CH7" s="176"/>
      <c r="CI7" s="176"/>
      <c r="CJ7" s="176"/>
      <c r="CK7" s="176"/>
      <c r="CL7" s="176"/>
      <c r="CM7" s="176"/>
      <c r="CN7" s="176"/>
      <c r="CO7" s="176"/>
      <c r="CP7" s="176"/>
      <c r="CQ7" s="176"/>
      <c r="CR7" s="176"/>
      <c r="CS7" s="176"/>
      <c r="CT7" s="176"/>
      <c r="CU7" s="176"/>
      <c r="CV7" s="176"/>
      <c r="CW7" s="176"/>
      <c r="CX7" s="176"/>
      <c r="CY7" s="176"/>
    </row>
    <row r="8" spans="1:103" x14ac:dyDescent="0.2">
      <c r="A8" s="166" t="s">
        <v>76</v>
      </c>
      <c r="B8" s="167" t="s">
        <v>285</v>
      </c>
      <c r="C8" s="351"/>
      <c r="D8" s="351"/>
      <c r="E8" s="413" t="s">
        <v>528</v>
      </c>
      <c r="F8" s="181"/>
      <c r="G8" s="182">
        <f>SUM(I8+K8+M8+O8+Q8+S8+U8+W8+Y8+AA8+AC8)</f>
        <v>0</v>
      </c>
      <c r="H8" s="183"/>
      <c r="I8" s="180">
        <f>'Maturity Analysis'!I8</f>
        <v>0</v>
      </c>
      <c r="J8" s="184"/>
      <c r="K8" s="180">
        <f>'Maturity Analysis'!K8</f>
        <v>0</v>
      </c>
      <c r="L8" s="183"/>
      <c r="M8" s="180">
        <f>'Maturity Analysis'!M8</f>
        <v>0</v>
      </c>
      <c r="N8" s="183"/>
      <c r="O8" s="180">
        <f>'Maturity Analysis'!O8</f>
        <v>0</v>
      </c>
      <c r="P8" s="183"/>
      <c r="Q8" s="180">
        <f>'Maturity Analysis'!Q8</f>
        <v>0</v>
      </c>
      <c r="R8" s="183"/>
      <c r="S8" s="180">
        <f>'Maturity Analysis'!S8</f>
        <v>0</v>
      </c>
      <c r="T8" s="183"/>
      <c r="U8" s="180">
        <f>'Maturity Analysis'!U8</f>
        <v>0</v>
      </c>
      <c r="V8" s="183"/>
      <c r="W8" s="180">
        <f>'Maturity Analysis'!W8</f>
        <v>0</v>
      </c>
      <c r="X8" s="183"/>
      <c r="Y8" s="180">
        <f>'Maturity Analysis'!Y8</f>
        <v>0</v>
      </c>
      <c r="Z8" s="183"/>
      <c r="AA8" s="180">
        <f>'Maturity Analysis'!AA8</f>
        <v>0</v>
      </c>
      <c r="AB8" s="183"/>
      <c r="AC8" s="411"/>
      <c r="AD8" s="183"/>
      <c r="AE8" s="176"/>
      <c r="AF8" s="176"/>
      <c r="AG8" s="176"/>
      <c r="AH8" s="176"/>
      <c r="AI8" s="176"/>
      <c r="AJ8" s="176"/>
      <c r="AK8" s="176"/>
      <c r="AL8" s="176"/>
      <c r="AM8" s="176"/>
      <c r="AN8" s="176"/>
      <c r="AO8" s="176"/>
      <c r="AP8" s="176"/>
      <c r="AQ8" s="176"/>
      <c r="AR8" s="176"/>
      <c r="AS8" s="176"/>
      <c r="AT8" s="176"/>
      <c r="AU8" s="176"/>
      <c r="AV8" s="176"/>
      <c r="AW8" s="176"/>
      <c r="AX8" s="176"/>
      <c r="AY8" s="176"/>
      <c r="AZ8" s="176"/>
      <c r="BA8" s="176"/>
      <c r="BB8" s="176"/>
      <c r="BC8" s="176"/>
      <c r="BD8" s="176"/>
      <c r="BE8" s="176"/>
      <c r="BF8" s="176"/>
      <c r="BG8" s="176"/>
      <c r="BH8" s="176"/>
      <c r="BI8" s="176"/>
      <c r="BJ8" s="176"/>
      <c r="BK8" s="176"/>
      <c r="BL8" s="176"/>
      <c r="BM8" s="176"/>
      <c r="BN8" s="176"/>
      <c r="BO8" s="176"/>
      <c r="BP8" s="176"/>
      <c r="BQ8" s="176"/>
      <c r="BR8" s="176"/>
      <c r="BS8" s="176"/>
      <c r="BT8" s="176"/>
      <c r="BU8" s="176"/>
      <c r="BV8" s="176"/>
      <c r="BW8" s="176"/>
      <c r="BX8" s="176"/>
      <c r="BY8" s="176"/>
      <c r="BZ8" s="176"/>
      <c r="CA8" s="176"/>
      <c r="CB8" s="176"/>
      <c r="CC8" s="176"/>
      <c r="CD8" s="176"/>
      <c r="CE8" s="176"/>
      <c r="CF8" s="176"/>
      <c r="CG8" s="176"/>
      <c r="CH8" s="176"/>
      <c r="CI8" s="176"/>
      <c r="CJ8" s="176"/>
      <c r="CK8" s="176"/>
      <c r="CL8" s="176"/>
      <c r="CM8" s="176"/>
      <c r="CN8" s="176"/>
      <c r="CO8" s="176"/>
      <c r="CP8" s="176"/>
      <c r="CQ8" s="176"/>
      <c r="CR8" s="176"/>
      <c r="CS8" s="176"/>
      <c r="CT8" s="176"/>
      <c r="CU8" s="176"/>
      <c r="CV8" s="176"/>
      <c r="CW8" s="176"/>
      <c r="CX8" s="176"/>
      <c r="CY8" s="176"/>
    </row>
    <row r="9" spans="1:103" x14ac:dyDescent="0.2">
      <c r="B9" s="167"/>
      <c r="C9" s="351"/>
      <c r="D9" s="351"/>
      <c r="E9" s="413" t="s">
        <v>529</v>
      </c>
      <c r="F9" s="181"/>
      <c r="G9" s="183"/>
      <c r="H9" s="183"/>
      <c r="I9" s="183"/>
      <c r="J9" s="183"/>
      <c r="K9" s="183"/>
      <c r="L9" s="183"/>
      <c r="M9" s="183"/>
      <c r="N9" s="183"/>
      <c r="O9" s="183"/>
      <c r="P9" s="183"/>
      <c r="Q9" s="183"/>
      <c r="R9" s="183"/>
      <c r="S9" s="183"/>
      <c r="T9" s="183"/>
      <c r="U9" s="183"/>
      <c r="V9" s="183"/>
      <c r="W9" s="183"/>
      <c r="X9" s="183"/>
      <c r="Y9" s="183"/>
      <c r="Z9" s="183"/>
      <c r="AA9" s="183"/>
      <c r="AB9" s="183"/>
      <c r="AC9" s="408"/>
      <c r="AD9" s="183"/>
      <c r="AE9" s="176"/>
      <c r="AF9" s="176"/>
      <c r="AG9" s="176"/>
      <c r="AH9" s="176"/>
      <c r="AI9" s="176"/>
      <c r="AJ9" s="176"/>
      <c r="AK9" s="176"/>
      <c r="AL9" s="176"/>
      <c r="AM9" s="176"/>
      <c r="AN9" s="176"/>
      <c r="AO9" s="176"/>
      <c r="AP9" s="176"/>
      <c r="AQ9" s="176"/>
      <c r="AR9" s="176"/>
      <c r="AS9" s="176"/>
      <c r="AT9" s="176"/>
      <c r="AU9" s="176"/>
      <c r="AV9" s="176"/>
      <c r="AW9" s="176"/>
      <c r="AX9" s="176"/>
      <c r="AY9" s="176"/>
      <c r="AZ9" s="176"/>
      <c r="BA9" s="176"/>
      <c r="BB9" s="176"/>
      <c r="BC9" s="176"/>
      <c r="BD9" s="176"/>
      <c r="BE9" s="176"/>
      <c r="BF9" s="176"/>
      <c r="BG9" s="176"/>
      <c r="BH9" s="176"/>
      <c r="BI9" s="176"/>
      <c r="BJ9" s="176"/>
      <c r="BK9" s="176"/>
      <c r="BL9" s="176"/>
      <c r="BM9" s="176"/>
      <c r="BN9" s="176"/>
      <c r="BO9" s="176"/>
      <c r="BP9" s="176"/>
      <c r="BQ9" s="176"/>
      <c r="BR9" s="176"/>
      <c r="BS9" s="176"/>
      <c r="BT9" s="176"/>
      <c r="BU9" s="176"/>
      <c r="BV9" s="176"/>
      <c r="BW9" s="176"/>
      <c r="BX9" s="176"/>
      <c r="BY9" s="176"/>
      <c r="BZ9" s="176"/>
      <c r="CA9" s="176"/>
      <c r="CB9" s="176"/>
      <c r="CC9" s="176"/>
      <c r="CD9" s="176"/>
      <c r="CE9" s="176"/>
      <c r="CF9" s="176"/>
      <c r="CG9" s="176"/>
      <c r="CH9" s="176"/>
      <c r="CI9" s="176"/>
      <c r="CJ9" s="176"/>
      <c r="CK9" s="176"/>
      <c r="CL9" s="176"/>
      <c r="CM9" s="176"/>
      <c r="CN9" s="176"/>
      <c r="CO9" s="176"/>
      <c r="CP9" s="176"/>
      <c r="CQ9" s="176"/>
      <c r="CR9" s="176"/>
      <c r="CS9" s="176"/>
      <c r="CT9" s="176"/>
      <c r="CU9" s="176"/>
      <c r="CV9" s="176"/>
      <c r="CW9" s="176"/>
      <c r="CX9" s="176"/>
      <c r="CY9" s="176"/>
    </row>
    <row r="10" spans="1:103" x14ac:dyDescent="0.2">
      <c r="A10" s="166" t="s">
        <v>77</v>
      </c>
      <c r="B10" s="167" t="s">
        <v>286</v>
      </c>
      <c r="C10" s="351"/>
      <c r="D10" s="351"/>
      <c r="E10" s="414">
        <v>0.75</v>
      </c>
      <c r="F10" s="181"/>
      <c r="G10" s="182">
        <f>SUM(I10+K10+M10+O10+Q10+S10+U10+W10+Y10+AA10+AC10)</f>
        <v>0</v>
      </c>
      <c r="H10" s="183"/>
      <c r="I10" s="180">
        <f>'Maturity Analysis'!I10</f>
        <v>0</v>
      </c>
      <c r="J10" s="415"/>
      <c r="K10" s="416">
        <f>'Maturity Analysis'!K10*0.75</f>
        <v>0</v>
      </c>
      <c r="L10" s="417"/>
      <c r="M10" s="416">
        <f>'Maturity Analysis'!M10*0.75</f>
        <v>0</v>
      </c>
      <c r="N10" s="417"/>
      <c r="O10" s="416">
        <f>'Maturity Analysis'!O10*0.75</f>
        <v>0</v>
      </c>
      <c r="P10" s="417"/>
      <c r="Q10" s="180">
        <f>'Maturity Analysis'!Q10</f>
        <v>0</v>
      </c>
      <c r="R10" s="417"/>
      <c r="S10" s="180">
        <f>'Maturity Analysis'!S10</f>
        <v>0</v>
      </c>
      <c r="T10" s="183"/>
      <c r="U10" s="180">
        <f>'Maturity Analysis'!U10</f>
        <v>0</v>
      </c>
      <c r="V10" s="183"/>
      <c r="W10" s="180">
        <f>'Maturity Analysis'!W10</f>
        <v>0</v>
      </c>
      <c r="X10" s="183"/>
      <c r="Y10" s="180">
        <f>'Maturity Analysis'!Y10</f>
        <v>0</v>
      </c>
      <c r="Z10" s="183"/>
      <c r="AA10" s="180">
        <f>'Maturity Analysis'!AA10</f>
        <v>0</v>
      </c>
      <c r="AB10" s="183"/>
      <c r="AC10" s="418">
        <f>'Maturity Analysis'!K10*0.25+'Maturity Analysis'!M10*0.25+'Maturity Analysis'!O10*0.25</f>
        <v>0</v>
      </c>
      <c r="AD10" s="183"/>
      <c r="AE10" s="176"/>
      <c r="AF10" s="176"/>
      <c r="AG10" s="176"/>
      <c r="AH10" s="176"/>
      <c r="AI10" s="176"/>
      <c r="AJ10" s="176"/>
      <c r="AK10" s="176"/>
      <c r="AL10" s="176"/>
      <c r="AM10" s="176"/>
      <c r="AN10" s="176"/>
      <c r="AO10" s="176"/>
      <c r="AP10" s="176"/>
      <c r="AQ10" s="176"/>
      <c r="AR10" s="176"/>
      <c r="AS10" s="176"/>
      <c r="AT10" s="176"/>
      <c r="AU10" s="176"/>
      <c r="AV10" s="176"/>
      <c r="AW10" s="176"/>
      <c r="AX10" s="176"/>
      <c r="AY10" s="176"/>
      <c r="AZ10" s="176"/>
      <c r="BA10" s="176"/>
      <c r="BB10" s="176"/>
      <c r="BC10" s="176"/>
      <c r="BD10" s="176"/>
      <c r="BE10" s="176"/>
      <c r="BF10" s="176"/>
      <c r="BG10" s="176"/>
      <c r="BH10" s="176"/>
      <c r="BI10" s="176"/>
      <c r="BJ10" s="176"/>
      <c r="BK10" s="176"/>
      <c r="BL10" s="176"/>
      <c r="BM10" s="176"/>
      <c r="BN10" s="176"/>
      <c r="BO10" s="176"/>
      <c r="BP10" s="176"/>
      <c r="BQ10" s="176"/>
      <c r="BR10" s="176"/>
      <c r="BS10" s="176"/>
      <c r="BT10" s="176"/>
      <c r="BU10" s="176"/>
      <c r="BV10" s="176"/>
      <c r="BW10" s="176"/>
      <c r="BX10" s="176"/>
      <c r="BY10" s="176"/>
      <c r="BZ10" s="176"/>
      <c r="CA10" s="176"/>
      <c r="CB10" s="176"/>
      <c r="CC10" s="176"/>
      <c r="CD10" s="176"/>
      <c r="CE10" s="176"/>
      <c r="CF10" s="176"/>
      <c r="CG10" s="176"/>
      <c r="CH10" s="176"/>
      <c r="CI10" s="176"/>
      <c r="CJ10" s="176"/>
      <c r="CK10" s="176"/>
      <c r="CL10" s="176"/>
      <c r="CM10" s="176"/>
      <c r="CN10" s="176"/>
      <c r="CO10" s="176"/>
      <c r="CP10" s="176"/>
      <c r="CQ10" s="176"/>
      <c r="CR10" s="176"/>
      <c r="CS10" s="176"/>
      <c r="CT10" s="176"/>
      <c r="CU10" s="176"/>
      <c r="CV10" s="176"/>
      <c r="CW10" s="176"/>
      <c r="CX10" s="176"/>
      <c r="CY10" s="176"/>
    </row>
    <row r="11" spans="1:103" x14ac:dyDescent="0.2">
      <c r="B11" s="167"/>
      <c r="C11" s="351"/>
      <c r="D11" s="351"/>
      <c r="E11" s="413"/>
      <c r="F11" s="181"/>
      <c r="G11" s="183"/>
      <c r="H11" s="183"/>
      <c r="I11" s="183"/>
      <c r="J11" s="183"/>
      <c r="K11" s="417"/>
      <c r="L11" s="417"/>
      <c r="M11" s="417"/>
      <c r="N11" s="417"/>
      <c r="O11" s="417"/>
      <c r="P11" s="417"/>
      <c r="Q11" s="417"/>
      <c r="R11" s="417"/>
      <c r="S11" s="417"/>
      <c r="T11" s="183"/>
      <c r="U11" s="183"/>
      <c r="V11" s="183"/>
      <c r="W11" s="183"/>
      <c r="X11" s="183"/>
      <c r="Y11" s="183"/>
      <c r="Z11" s="183"/>
      <c r="AA11" s="183"/>
      <c r="AB11" s="183"/>
      <c r="AC11" s="408"/>
      <c r="AD11" s="183"/>
      <c r="AE11" s="176"/>
      <c r="AF11" s="176"/>
      <c r="AG11" s="176"/>
      <c r="AH11" s="176"/>
      <c r="AI11" s="176"/>
      <c r="AJ11" s="176"/>
      <c r="AK11" s="176"/>
      <c r="AL11" s="176"/>
      <c r="AM11" s="176"/>
      <c r="AN11" s="176"/>
      <c r="AO11" s="176"/>
      <c r="AP11" s="176"/>
      <c r="AQ11" s="176"/>
      <c r="AR11" s="176"/>
      <c r="AS11" s="176"/>
      <c r="AT11" s="176"/>
      <c r="AU11" s="176"/>
      <c r="AV11" s="176"/>
      <c r="AW11" s="176"/>
      <c r="AX11" s="176"/>
      <c r="AY11" s="176"/>
      <c r="AZ11" s="176"/>
      <c r="BA11" s="176"/>
      <c r="BB11" s="176"/>
      <c r="BC11" s="176"/>
      <c r="BD11" s="176"/>
      <c r="BE11" s="176"/>
      <c r="BF11" s="176"/>
      <c r="BG11" s="176"/>
      <c r="BH11" s="176"/>
      <c r="BI11" s="176"/>
      <c r="BJ11" s="176"/>
      <c r="BK11" s="176"/>
      <c r="BL11" s="176"/>
      <c r="BM11" s="176"/>
      <c r="BN11" s="176"/>
      <c r="BO11" s="176"/>
      <c r="BP11" s="176"/>
      <c r="BQ11" s="176"/>
      <c r="BR11" s="176"/>
      <c r="BS11" s="176"/>
      <c r="BT11" s="176"/>
      <c r="BU11" s="176"/>
      <c r="BV11" s="176"/>
      <c r="BW11" s="176"/>
      <c r="BX11" s="176"/>
      <c r="BY11" s="176"/>
      <c r="BZ11" s="176"/>
      <c r="CA11" s="176"/>
      <c r="CB11" s="176"/>
      <c r="CC11" s="176"/>
      <c r="CD11" s="176"/>
      <c r="CE11" s="176"/>
      <c r="CF11" s="176"/>
      <c r="CG11" s="176"/>
      <c r="CH11" s="176"/>
      <c r="CI11" s="176"/>
      <c r="CJ11" s="176"/>
      <c r="CK11" s="176"/>
      <c r="CL11" s="176"/>
      <c r="CM11" s="176"/>
      <c r="CN11" s="176"/>
      <c r="CO11" s="176"/>
      <c r="CP11" s="176"/>
      <c r="CQ11" s="176"/>
      <c r="CR11" s="176"/>
      <c r="CS11" s="176"/>
      <c r="CT11" s="176"/>
      <c r="CU11" s="176"/>
      <c r="CV11" s="176"/>
      <c r="CW11" s="176"/>
      <c r="CX11" s="176"/>
      <c r="CY11" s="176"/>
    </row>
    <row r="12" spans="1:103" x14ac:dyDescent="0.2">
      <c r="A12" s="166" t="s">
        <v>78</v>
      </c>
      <c r="B12" s="167" t="s">
        <v>287</v>
      </c>
      <c r="C12" s="351"/>
      <c r="D12" s="351"/>
      <c r="E12" s="414"/>
      <c r="F12" s="181"/>
      <c r="G12" s="182">
        <f>SUM(I12+K12+M12+O12+Q12+S12+U12+W12+Y12+AA12+AC12)</f>
        <v>0</v>
      </c>
      <c r="H12" s="183"/>
      <c r="I12" s="180">
        <f>'Maturity Analysis'!I12</f>
        <v>0</v>
      </c>
      <c r="J12" s="184"/>
      <c r="K12" s="180">
        <f>'Maturity Analysis'!K12</f>
        <v>0</v>
      </c>
      <c r="L12" s="417"/>
      <c r="M12" s="180">
        <f>'Maturity Analysis'!M12</f>
        <v>0</v>
      </c>
      <c r="N12" s="417"/>
      <c r="O12" s="180">
        <f>'Maturity Analysis'!O12</f>
        <v>0</v>
      </c>
      <c r="P12" s="417"/>
      <c r="Q12" s="180">
        <f>'Maturity Analysis'!Q12</f>
        <v>0</v>
      </c>
      <c r="R12" s="417"/>
      <c r="S12" s="180">
        <f>'Maturity Analysis'!S12</f>
        <v>0</v>
      </c>
      <c r="T12" s="183"/>
      <c r="U12" s="180">
        <f>'Maturity Analysis'!U12</f>
        <v>0</v>
      </c>
      <c r="V12" s="183"/>
      <c r="W12" s="180">
        <f>'Maturity Analysis'!W12</f>
        <v>0</v>
      </c>
      <c r="X12" s="183"/>
      <c r="Y12" s="180">
        <f>'Maturity Analysis'!Y12</f>
        <v>0</v>
      </c>
      <c r="Z12" s="183"/>
      <c r="AA12" s="180">
        <f>'Maturity Analysis'!AA12</f>
        <v>0</v>
      </c>
      <c r="AB12" s="183"/>
      <c r="AC12" s="411"/>
      <c r="AD12" s="183"/>
      <c r="AE12" s="176"/>
      <c r="AF12" s="176"/>
      <c r="AG12" s="176"/>
      <c r="AH12" s="176"/>
      <c r="AI12" s="176"/>
      <c r="AJ12" s="176"/>
      <c r="AK12" s="176"/>
      <c r="AL12" s="176"/>
      <c r="AM12" s="176"/>
      <c r="AN12" s="176"/>
      <c r="AO12" s="176"/>
      <c r="AP12" s="176"/>
      <c r="AQ12" s="176"/>
      <c r="AR12" s="176"/>
      <c r="AS12" s="176"/>
      <c r="AT12" s="176"/>
      <c r="AU12" s="176"/>
      <c r="AV12" s="176"/>
      <c r="AW12" s="176"/>
      <c r="AX12" s="176"/>
      <c r="AY12" s="176"/>
      <c r="AZ12" s="176"/>
      <c r="BA12" s="176"/>
      <c r="BB12" s="176"/>
      <c r="BC12" s="176"/>
      <c r="BD12" s="176"/>
      <c r="BE12" s="176"/>
      <c r="BF12" s="176"/>
      <c r="BG12" s="176"/>
      <c r="BH12" s="176"/>
      <c r="BI12" s="176"/>
      <c r="BJ12" s="176"/>
      <c r="BK12" s="176"/>
      <c r="BL12" s="176"/>
      <c r="BM12" s="176"/>
      <c r="BN12" s="176"/>
      <c r="BO12" s="176"/>
      <c r="BP12" s="176"/>
      <c r="BQ12" s="176"/>
      <c r="BR12" s="176"/>
      <c r="BS12" s="176"/>
      <c r="BT12" s="176"/>
      <c r="BU12" s="176"/>
      <c r="BV12" s="176"/>
      <c r="BW12" s="176"/>
      <c r="BX12" s="176"/>
      <c r="BY12" s="176"/>
      <c r="BZ12" s="176"/>
      <c r="CA12" s="176"/>
      <c r="CB12" s="176"/>
      <c r="CC12" s="176"/>
      <c r="CD12" s="176"/>
      <c r="CE12" s="176"/>
      <c r="CF12" s="176"/>
      <c r="CG12" s="176"/>
      <c r="CH12" s="176"/>
      <c r="CI12" s="176"/>
      <c r="CJ12" s="176"/>
      <c r="CK12" s="176"/>
      <c r="CL12" s="176"/>
      <c r="CM12" s="176"/>
      <c r="CN12" s="176"/>
      <c r="CO12" s="176"/>
      <c r="CP12" s="176"/>
      <c r="CQ12" s="176"/>
      <c r="CR12" s="176"/>
      <c r="CS12" s="176"/>
      <c r="CT12" s="176"/>
      <c r="CU12" s="176"/>
      <c r="CV12" s="176"/>
      <c r="CW12" s="176"/>
      <c r="CX12" s="176"/>
      <c r="CY12" s="176"/>
    </row>
    <row r="13" spans="1:103" x14ac:dyDescent="0.2">
      <c r="B13" s="167"/>
      <c r="C13" s="351"/>
      <c r="D13" s="351"/>
      <c r="E13" s="413"/>
      <c r="F13" s="181"/>
      <c r="G13" s="183"/>
      <c r="H13" s="183"/>
      <c r="I13" s="183"/>
      <c r="J13" s="183"/>
      <c r="K13" s="417"/>
      <c r="L13" s="417"/>
      <c r="M13" s="417"/>
      <c r="N13" s="417"/>
      <c r="O13" s="417"/>
      <c r="P13" s="417"/>
      <c r="Q13" s="417"/>
      <c r="R13" s="417"/>
      <c r="S13" s="417"/>
      <c r="T13" s="183"/>
      <c r="U13" s="183"/>
      <c r="V13" s="183"/>
      <c r="W13" s="183"/>
      <c r="X13" s="183"/>
      <c r="Y13" s="183"/>
      <c r="Z13" s="183"/>
      <c r="AA13" s="183"/>
      <c r="AB13" s="183"/>
      <c r="AC13" s="408"/>
      <c r="AD13" s="183"/>
      <c r="AE13" s="176"/>
      <c r="AF13" s="176"/>
      <c r="AG13" s="176"/>
      <c r="AH13" s="176"/>
      <c r="AI13" s="176"/>
      <c r="AJ13" s="176"/>
      <c r="AK13" s="176"/>
      <c r="AL13" s="176"/>
      <c r="AM13" s="176"/>
      <c r="AN13" s="176"/>
      <c r="AO13" s="176"/>
      <c r="AP13" s="176"/>
      <c r="AQ13" s="176"/>
      <c r="AR13" s="176"/>
      <c r="AS13" s="176"/>
      <c r="AT13" s="176"/>
      <c r="AU13" s="176"/>
      <c r="AV13" s="176"/>
      <c r="AW13" s="176"/>
      <c r="AX13" s="176"/>
      <c r="AY13" s="176"/>
      <c r="AZ13" s="176"/>
      <c r="BA13" s="176"/>
      <c r="BB13" s="176"/>
      <c r="BC13" s="176"/>
      <c r="BD13" s="176"/>
      <c r="BE13" s="176"/>
      <c r="BF13" s="176"/>
      <c r="BG13" s="176"/>
      <c r="BH13" s="176"/>
      <c r="BI13" s="176"/>
      <c r="BJ13" s="176"/>
      <c r="BK13" s="176"/>
      <c r="BL13" s="176"/>
      <c r="BM13" s="176"/>
      <c r="BN13" s="176"/>
      <c r="BO13" s="176"/>
      <c r="BP13" s="176"/>
      <c r="BQ13" s="176"/>
      <c r="BR13" s="176"/>
      <c r="BS13" s="176"/>
      <c r="BT13" s="176"/>
      <c r="BU13" s="176"/>
      <c r="BV13" s="176"/>
      <c r="BW13" s="176"/>
      <c r="BX13" s="176"/>
      <c r="BY13" s="176"/>
      <c r="BZ13" s="176"/>
      <c r="CA13" s="176"/>
      <c r="CB13" s="176"/>
      <c r="CC13" s="176"/>
      <c r="CD13" s="176"/>
      <c r="CE13" s="176"/>
      <c r="CF13" s="176"/>
      <c r="CG13" s="176"/>
      <c r="CH13" s="176"/>
      <c r="CI13" s="176"/>
      <c r="CJ13" s="176"/>
      <c r="CK13" s="176"/>
      <c r="CL13" s="176"/>
      <c r="CM13" s="176"/>
      <c r="CN13" s="176"/>
      <c r="CO13" s="176"/>
      <c r="CP13" s="176"/>
      <c r="CQ13" s="176"/>
      <c r="CR13" s="176"/>
      <c r="CS13" s="176"/>
      <c r="CT13" s="176"/>
      <c r="CU13" s="176"/>
      <c r="CV13" s="176"/>
      <c r="CW13" s="176"/>
      <c r="CX13" s="176"/>
      <c r="CY13" s="176"/>
    </row>
    <row r="14" spans="1:103" x14ac:dyDescent="0.2">
      <c r="A14" s="166" t="s">
        <v>100</v>
      </c>
      <c r="B14" s="167" t="s">
        <v>289</v>
      </c>
      <c r="C14" s="351"/>
      <c r="D14" s="351"/>
      <c r="E14" s="414">
        <v>0.5</v>
      </c>
      <c r="F14" s="181"/>
      <c r="G14" s="182">
        <f>SUM(I14+K14+M14+O14+Q14+S14+U14+W14+Y14+AA14+AC14)</f>
        <v>0</v>
      </c>
      <c r="H14" s="183"/>
      <c r="I14" s="180">
        <f>'Maturity Analysis'!I14</f>
        <v>0</v>
      </c>
      <c r="J14" s="415"/>
      <c r="K14" s="416">
        <f>'Maturity Analysis'!K14*0.5</f>
        <v>0</v>
      </c>
      <c r="L14" s="417"/>
      <c r="M14" s="416">
        <f>'Maturity Analysis'!M14*0.5</f>
        <v>0</v>
      </c>
      <c r="N14" s="417"/>
      <c r="O14" s="416">
        <f>'Maturity Analysis'!O14*0.5</f>
        <v>0</v>
      </c>
      <c r="P14" s="417"/>
      <c r="Q14" s="180">
        <f>'Maturity Analysis'!Q14</f>
        <v>0</v>
      </c>
      <c r="R14" s="417"/>
      <c r="S14" s="180">
        <f>'Maturity Analysis'!S14</f>
        <v>0</v>
      </c>
      <c r="T14" s="183"/>
      <c r="U14" s="180">
        <f>'Maturity Analysis'!U14</f>
        <v>0</v>
      </c>
      <c r="V14" s="183"/>
      <c r="W14" s="180">
        <f>'Maturity Analysis'!W14</f>
        <v>0</v>
      </c>
      <c r="X14" s="183"/>
      <c r="Y14" s="180">
        <f>'Maturity Analysis'!Y14</f>
        <v>0</v>
      </c>
      <c r="Z14" s="183"/>
      <c r="AA14" s="180">
        <f>'Maturity Analysis'!AA14</f>
        <v>0</v>
      </c>
      <c r="AB14" s="183"/>
      <c r="AC14" s="418">
        <f>'Maturity Analysis'!K14*0.5+'Maturity Analysis'!M14*0.5+'Maturity Analysis'!O14*0.5</f>
        <v>0</v>
      </c>
      <c r="AD14" s="183"/>
      <c r="AE14" s="176"/>
      <c r="AF14" s="176"/>
      <c r="AG14" s="176"/>
      <c r="AH14" s="176"/>
      <c r="AI14" s="176"/>
      <c r="AJ14" s="176"/>
      <c r="AK14" s="176"/>
      <c r="AL14" s="176"/>
      <c r="AM14" s="176"/>
      <c r="AN14" s="176"/>
      <c r="AO14" s="176"/>
      <c r="AP14" s="176"/>
      <c r="AQ14" s="176"/>
      <c r="AR14" s="176"/>
      <c r="AS14" s="176"/>
      <c r="AT14" s="176"/>
      <c r="AU14" s="176"/>
      <c r="AV14" s="176"/>
      <c r="AW14" s="176"/>
      <c r="AX14" s="176"/>
      <c r="AY14" s="176"/>
      <c r="AZ14" s="176"/>
      <c r="BA14" s="176"/>
      <c r="BB14" s="176"/>
      <c r="BC14" s="176"/>
      <c r="BD14" s="176"/>
      <c r="BE14" s="176"/>
      <c r="BF14" s="176"/>
      <c r="BG14" s="176"/>
      <c r="BH14" s="176"/>
      <c r="BI14" s="176"/>
      <c r="BJ14" s="176"/>
      <c r="BK14" s="176"/>
      <c r="BL14" s="176"/>
      <c r="BM14" s="176"/>
      <c r="BN14" s="176"/>
      <c r="BO14" s="176"/>
      <c r="BP14" s="176"/>
      <c r="BQ14" s="176"/>
      <c r="BR14" s="176"/>
      <c r="BS14" s="176"/>
      <c r="BT14" s="176"/>
      <c r="BU14" s="176"/>
      <c r="BV14" s="176"/>
      <c r="BW14" s="176"/>
      <c r="BX14" s="176"/>
      <c r="BY14" s="176"/>
      <c r="BZ14" s="176"/>
      <c r="CA14" s="176"/>
      <c r="CB14" s="176"/>
      <c r="CC14" s="176"/>
      <c r="CD14" s="176"/>
      <c r="CE14" s="176"/>
      <c r="CF14" s="176"/>
      <c r="CG14" s="176"/>
      <c r="CH14" s="176"/>
      <c r="CI14" s="176"/>
      <c r="CJ14" s="176"/>
      <c r="CK14" s="176"/>
      <c r="CL14" s="176"/>
      <c r="CM14" s="176"/>
      <c r="CN14" s="176"/>
      <c r="CO14" s="176"/>
      <c r="CP14" s="176"/>
      <c r="CQ14" s="176"/>
      <c r="CR14" s="176"/>
      <c r="CS14" s="176"/>
      <c r="CT14" s="176"/>
      <c r="CU14" s="176"/>
      <c r="CV14" s="176"/>
      <c r="CW14" s="176"/>
      <c r="CX14" s="176"/>
      <c r="CY14" s="176"/>
    </row>
    <row r="15" spans="1:103" x14ac:dyDescent="0.2">
      <c r="B15" s="167"/>
      <c r="C15" s="351"/>
      <c r="D15" s="351"/>
      <c r="E15" s="419"/>
      <c r="F15" s="181"/>
      <c r="G15" s="187"/>
      <c r="H15" s="183"/>
      <c r="I15" s="415"/>
      <c r="J15" s="415"/>
      <c r="K15" s="420"/>
      <c r="L15" s="417"/>
      <c r="M15" s="420"/>
      <c r="N15" s="417"/>
      <c r="O15" s="420"/>
      <c r="P15" s="417"/>
      <c r="Q15" s="420"/>
      <c r="R15" s="417"/>
      <c r="S15" s="420"/>
      <c r="T15" s="183"/>
      <c r="U15" s="184"/>
      <c r="V15" s="183"/>
      <c r="W15" s="184"/>
      <c r="X15" s="183"/>
      <c r="Y15" s="184"/>
      <c r="Z15" s="183"/>
      <c r="AA15" s="184"/>
      <c r="AB15" s="183"/>
      <c r="AC15" s="421"/>
      <c r="AD15" s="183"/>
      <c r="AE15" s="176"/>
      <c r="AF15" s="176"/>
      <c r="AG15" s="176"/>
      <c r="AH15" s="176"/>
      <c r="AI15" s="176"/>
      <c r="AJ15" s="176"/>
      <c r="AK15" s="176"/>
      <c r="AL15" s="176"/>
      <c r="AM15" s="176"/>
      <c r="AN15" s="176"/>
      <c r="AO15" s="176"/>
      <c r="AP15" s="176"/>
      <c r="AQ15" s="176"/>
      <c r="AR15" s="176"/>
      <c r="AS15" s="176"/>
      <c r="AT15" s="176"/>
      <c r="AU15" s="176"/>
      <c r="AV15" s="176"/>
      <c r="AW15" s="176"/>
      <c r="AX15" s="176"/>
      <c r="AY15" s="176"/>
      <c r="AZ15" s="176"/>
      <c r="BA15" s="176"/>
      <c r="BB15" s="176"/>
      <c r="BC15" s="176"/>
      <c r="BD15" s="176"/>
      <c r="BE15" s="176"/>
      <c r="BF15" s="176"/>
      <c r="BG15" s="176"/>
      <c r="BH15" s="176"/>
      <c r="BI15" s="176"/>
      <c r="BJ15" s="176"/>
      <c r="BK15" s="176"/>
      <c r="BL15" s="176"/>
      <c r="BM15" s="176"/>
      <c r="BN15" s="176"/>
      <c r="BO15" s="176"/>
      <c r="BP15" s="176"/>
      <c r="BQ15" s="176"/>
      <c r="BR15" s="176"/>
      <c r="BS15" s="176"/>
      <c r="BT15" s="176"/>
      <c r="BU15" s="176"/>
      <c r="BV15" s="176"/>
      <c r="BW15" s="176"/>
      <c r="BX15" s="176"/>
      <c r="BY15" s="176"/>
      <c r="BZ15" s="176"/>
      <c r="CA15" s="176"/>
      <c r="CB15" s="176"/>
      <c r="CC15" s="176"/>
      <c r="CD15" s="176"/>
      <c r="CE15" s="176"/>
      <c r="CF15" s="176"/>
      <c r="CG15" s="176"/>
      <c r="CH15" s="176"/>
      <c r="CI15" s="176"/>
      <c r="CJ15" s="176"/>
      <c r="CK15" s="176"/>
      <c r="CL15" s="176"/>
      <c r="CM15" s="176"/>
      <c r="CN15" s="176"/>
      <c r="CO15" s="176"/>
      <c r="CP15" s="176"/>
      <c r="CQ15" s="176"/>
      <c r="CR15" s="176"/>
      <c r="CS15" s="176"/>
      <c r="CT15" s="176"/>
      <c r="CU15" s="176"/>
      <c r="CV15" s="176"/>
      <c r="CW15" s="176"/>
      <c r="CX15" s="176"/>
      <c r="CY15" s="176"/>
    </row>
    <row r="16" spans="1:103" x14ac:dyDescent="0.2">
      <c r="A16" s="166" t="s">
        <v>102</v>
      </c>
      <c r="B16" s="167" t="s">
        <v>530</v>
      </c>
      <c r="C16" s="351"/>
      <c r="D16" s="351"/>
      <c r="E16" s="414" t="s">
        <v>531</v>
      </c>
      <c r="F16" s="181"/>
      <c r="G16" s="182">
        <f>SUM(I16+K16+M16+O16+Q16+S16+U16+W16+Y16+AA16+AC16)</f>
        <v>0</v>
      </c>
      <c r="H16" s="183"/>
      <c r="I16" s="180">
        <f>'Maturity Analysis'!I16</f>
        <v>0</v>
      </c>
      <c r="J16" s="415"/>
      <c r="K16" s="416">
        <f>'Maturity Analysis'!K16*0.35</f>
        <v>0</v>
      </c>
      <c r="L16" s="417"/>
      <c r="M16" s="416">
        <f>'Maturity Analysis'!M16*0.35</f>
        <v>0</v>
      </c>
      <c r="N16" s="417"/>
      <c r="O16" s="416">
        <f>'Maturity Analysis'!O16*0.35</f>
        <v>0</v>
      </c>
      <c r="P16" s="417"/>
      <c r="Q16" s="180">
        <f>'Maturity Analysis'!Q16</f>
        <v>0</v>
      </c>
      <c r="R16" s="417"/>
      <c r="S16" s="180">
        <f>'Maturity Analysis'!S16</f>
        <v>0</v>
      </c>
      <c r="T16" s="183"/>
      <c r="U16" s="180">
        <f>'Maturity Analysis'!U16</f>
        <v>0</v>
      </c>
      <c r="V16" s="183"/>
      <c r="W16" s="180">
        <f>'Maturity Analysis'!W16</f>
        <v>0</v>
      </c>
      <c r="X16" s="183"/>
      <c r="Y16" s="180">
        <f>'Maturity Analysis'!Y16</f>
        <v>0</v>
      </c>
      <c r="Z16" s="183"/>
      <c r="AA16" s="180">
        <f>'Maturity Analysis'!AA16</f>
        <v>0</v>
      </c>
      <c r="AB16" s="183"/>
      <c r="AC16" s="418">
        <f>'Maturity Analysis'!K16*0.65+'Maturity Analysis'!M16*0.65+'Maturity Analysis'!O16*0.65</f>
        <v>0</v>
      </c>
      <c r="AD16" s="183"/>
      <c r="AE16" s="176"/>
      <c r="AF16" s="176"/>
      <c r="AG16" s="176"/>
      <c r="AH16" s="176"/>
      <c r="AI16" s="176"/>
      <c r="AJ16" s="176"/>
      <c r="AK16" s="176"/>
      <c r="AL16" s="176"/>
      <c r="AM16" s="176"/>
      <c r="AN16" s="176"/>
      <c r="AO16" s="176"/>
      <c r="AP16" s="176"/>
      <c r="AQ16" s="176"/>
      <c r="AR16" s="176"/>
      <c r="AS16" s="176"/>
      <c r="AT16" s="176"/>
      <c r="AU16" s="176"/>
      <c r="AV16" s="176"/>
      <c r="AW16" s="176"/>
      <c r="AX16" s="176"/>
      <c r="AY16" s="176"/>
      <c r="AZ16" s="176"/>
      <c r="BA16" s="176"/>
      <c r="BB16" s="176"/>
      <c r="BC16" s="176"/>
      <c r="BD16" s="176"/>
      <c r="BE16" s="176"/>
      <c r="BF16" s="176"/>
      <c r="BG16" s="176"/>
      <c r="BH16" s="176"/>
      <c r="BI16" s="176"/>
      <c r="BJ16" s="176"/>
      <c r="BK16" s="176"/>
      <c r="BL16" s="176"/>
      <c r="BM16" s="176"/>
      <c r="BN16" s="176"/>
      <c r="BO16" s="176"/>
      <c r="BP16" s="176"/>
      <c r="BQ16" s="176"/>
      <c r="BR16" s="176"/>
      <c r="BS16" s="176"/>
      <c r="BT16" s="176"/>
      <c r="BU16" s="176"/>
      <c r="BV16" s="176"/>
      <c r="BW16" s="176"/>
      <c r="BX16" s="176"/>
      <c r="BY16" s="176"/>
      <c r="BZ16" s="176"/>
      <c r="CA16" s="176"/>
      <c r="CB16" s="176"/>
      <c r="CC16" s="176"/>
      <c r="CD16" s="176"/>
      <c r="CE16" s="176"/>
      <c r="CF16" s="176"/>
      <c r="CG16" s="176"/>
      <c r="CH16" s="176"/>
      <c r="CI16" s="176"/>
      <c r="CJ16" s="176"/>
      <c r="CK16" s="176"/>
      <c r="CL16" s="176"/>
      <c r="CM16" s="176"/>
      <c r="CN16" s="176"/>
      <c r="CO16" s="176"/>
      <c r="CP16" s="176"/>
      <c r="CQ16" s="176"/>
      <c r="CR16" s="176"/>
      <c r="CS16" s="176"/>
      <c r="CT16" s="176"/>
      <c r="CU16" s="176"/>
      <c r="CV16" s="176"/>
      <c r="CW16" s="176"/>
      <c r="CX16" s="176"/>
      <c r="CY16" s="176"/>
    </row>
    <row r="17" spans="1:103" x14ac:dyDescent="0.2">
      <c r="B17" s="167"/>
      <c r="C17" s="351"/>
      <c r="D17" s="351"/>
      <c r="E17" s="419"/>
      <c r="F17" s="181"/>
      <c r="G17" s="183"/>
      <c r="H17" s="183"/>
      <c r="I17" s="422"/>
      <c r="J17" s="422"/>
      <c r="K17" s="417"/>
      <c r="L17" s="417"/>
      <c r="M17" s="417"/>
      <c r="N17" s="417"/>
      <c r="O17" s="417"/>
      <c r="P17" s="417"/>
      <c r="Q17" s="417"/>
      <c r="R17" s="417"/>
      <c r="S17" s="417"/>
      <c r="T17" s="183"/>
      <c r="U17" s="183"/>
      <c r="V17" s="183"/>
      <c r="W17" s="183"/>
      <c r="X17" s="183"/>
      <c r="Y17" s="183"/>
      <c r="Z17" s="183"/>
      <c r="AA17" s="183"/>
      <c r="AB17" s="183"/>
      <c r="AC17" s="408"/>
      <c r="AD17" s="183"/>
      <c r="AE17" s="176"/>
      <c r="AF17" s="176"/>
      <c r="AG17" s="176"/>
      <c r="AH17" s="176"/>
      <c r="AI17" s="176"/>
      <c r="AJ17" s="176"/>
      <c r="AK17" s="176"/>
      <c r="AL17" s="176"/>
      <c r="AM17" s="176"/>
      <c r="AN17" s="176"/>
      <c r="AO17" s="176"/>
      <c r="AP17" s="176"/>
      <c r="AQ17" s="176"/>
      <c r="AR17" s="176"/>
      <c r="AS17" s="176"/>
      <c r="AT17" s="176"/>
      <c r="AU17" s="176"/>
      <c r="AV17" s="176"/>
      <c r="AW17" s="176"/>
      <c r="AX17" s="176"/>
      <c r="AY17" s="176"/>
      <c r="AZ17" s="176"/>
      <c r="BA17" s="176"/>
      <c r="BB17" s="176"/>
      <c r="BC17" s="176"/>
      <c r="BD17" s="176"/>
      <c r="BE17" s="176"/>
      <c r="BF17" s="176"/>
      <c r="BG17" s="176"/>
      <c r="BH17" s="176"/>
      <c r="BI17" s="176"/>
      <c r="BJ17" s="176"/>
      <c r="BK17" s="176"/>
      <c r="BL17" s="176"/>
      <c r="BM17" s="176"/>
      <c r="BN17" s="176"/>
      <c r="BO17" s="176"/>
      <c r="BP17" s="176"/>
      <c r="BQ17" s="176"/>
      <c r="BR17" s="176"/>
      <c r="BS17" s="176"/>
      <c r="BT17" s="176"/>
      <c r="BU17" s="176"/>
      <c r="BV17" s="176"/>
      <c r="BW17" s="176"/>
      <c r="BX17" s="176"/>
      <c r="BY17" s="176"/>
      <c r="BZ17" s="176"/>
      <c r="CA17" s="176"/>
      <c r="CB17" s="176"/>
      <c r="CC17" s="176"/>
      <c r="CD17" s="176"/>
      <c r="CE17" s="176"/>
      <c r="CF17" s="176"/>
      <c r="CG17" s="176"/>
      <c r="CH17" s="176"/>
      <c r="CI17" s="176"/>
      <c r="CJ17" s="176"/>
      <c r="CK17" s="176"/>
      <c r="CL17" s="176"/>
      <c r="CM17" s="176"/>
      <c r="CN17" s="176"/>
      <c r="CO17" s="176"/>
      <c r="CP17" s="176"/>
      <c r="CQ17" s="176"/>
      <c r="CR17" s="176"/>
      <c r="CS17" s="176"/>
      <c r="CT17" s="176"/>
      <c r="CU17" s="176"/>
      <c r="CV17" s="176"/>
      <c r="CW17" s="176"/>
      <c r="CX17" s="176"/>
      <c r="CY17" s="176"/>
    </row>
    <row r="18" spans="1:103" x14ac:dyDescent="0.2">
      <c r="A18" s="166" t="s">
        <v>104</v>
      </c>
      <c r="B18" s="188" t="s">
        <v>68</v>
      </c>
      <c r="C18" s="351"/>
      <c r="D18" s="351"/>
      <c r="E18" s="414">
        <v>0.5</v>
      </c>
      <c r="F18" s="189"/>
      <c r="G18" s="182">
        <f>SUM(I18+K18+M18+O18+Q18+S18+U18+W18+Y18+AA18+AC18)</f>
        <v>0</v>
      </c>
      <c r="H18" s="183"/>
      <c r="I18" s="180">
        <f>'Maturity Analysis'!I18</f>
        <v>0</v>
      </c>
      <c r="J18" s="415"/>
      <c r="K18" s="416">
        <f>'Maturity Analysis'!K18*0.5</f>
        <v>0</v>
      </c>
      <c r="L18" s="417"/>
      <c r="M18" s="416">
        <f>'Maturity Analysis'!M18*0.5</f>
        <v>0</v>
      </c>
      <c r="N18" s="417"/>
      <c r="O18" s="416">
        <f>'Maturity Analysis'!O18*0.5</f>
        <v>0</v>
      </c>
      <c r="P18" s="417"/>
      <c r="Q18" s="180">
        <f>'Maturity Analysis'!Q18</f>
        <v>0</v>
      </c>
      <c r="R18" s="417"/>
      <c r="S18" s="180">
        <f>'Maturity Analysis'!S18</f>
        <v>0</v>
      </c>
      <c r="T18" s="183"/>
      <c r="U18" s="180">
        <f>'Maturity Analysis'!U18</f>
        <v>0</v>
      </c>
      <c r="V18" s="183"/>
      <c r="W18" s="180">
        <f>'Maturity Analysis'!W18</f>
        <v>0</v>
      </c>
      <c r="X18" s="183"/>
      <c r="Y18" s="180">
        <f>'Maturity Analysis'!Y18</f>
        <v>0</v>
      </c>
      <c r="Z18" s="183"/>
      <c r="AA18" s="180">
        <f>'Maturity Analysis'!AA18</f>
        <v>0</v>
      </c>
      <c r="AB18" s="183"/>
      <c r="AC18" s="418">
        <f>'Maturity Analysis'!K18*0.5+'Maturity Analysis'!M18*0.5+'Maturity Analysis'!O18*0.5</f>
        <v>0</v>
      </c>
      <c r="AD18" s="183"/>
      <c r="AE18" s="176"/>
      <c r="AF18" s="176"/>
      <c r="AG18" s="176"/>
      <c r="AH18" s="176"/>
      <c r="AI18" s="176"/>
      <c r="AJ18" s="176"/>
      <c r="AK18" s="176"/>
      <c r="AL18" s="176"/>
      <c r="AM18" s="176"/>
      <c r="AN18" s="176"/>
      <c r="AO18" s="176"/>
      <c r="AP18" s="176"/>
      <c r="AQ18" s="176"/>
      <c r="AR18" s="176"/>
      <c r="AS18" s="176"/>
      <c r="AT18" s="176"/>
      <c r="AU18" s="176"/>
      <c r="AV18" s="176"/>
      <c r="AW18" s="176"/>
      <c r="AX18" s="176"/>
      <c r="AY18" s="176"/>
      <c r="AZ18" s="176"/>
      <c r="BA18" s="176"/>
      <c r="BB18" s="176"/>
      <c r="BC18" s="176"/>
      <c r="BD18" s="176"/>
      <c r="BE18" s="176"/>
      <c r="BF18" s="176"/>
      <c r="BG18" s="176"/>
      <c r="BH18" s="176"/>
      <c r="BI18" s="176"/>
      <c r="BJ18" s="176"/>
      <c r="BK18" s="176"/>
      <c r="BL18" s="176"/>
      <c r="BM18" s="176"/>
      <c r="BN18" s="176"/>
      <c r="BO18" s="176"/>
      <c r="BP18" s="176"/>
      <c r="BQ18" s="176"/>
      <c r="BR18" s="176"/>
      <c r="BS18" s="176"/>
      <c r="BT18" s="176"/>
      <c r="BU18" s="176"/>
      <c r="BV18" s="176"/>
      <c r="BW18" s="176"/>
      <c r="BX18" s="176"/>
      <c r="BY18" s="176"/>
      <c r="BZ18" s="176"/>
      <c r="CA18" s="176"/>
      <c r="CB18" s="176"/>
      <c r="CC18" s="176"/>
      <c r="CD18" s="176"/>
      <c r="CE18" s="176"/>
      <c r="CF18" s="176"/>
      <c r="CG18" s="176"/>
      <c r="CH18" s="176"/>
      <c r="CI18" s="176"/>
      <c r="CJ18" s="176"/>
      <c r="CK18" s="176"/>
      <c r="CL18" s="176"/>
      <c r="CM18" s="176"/>
      <c r="CN18" s="176"/>
      <c r="CO18" s="176"/>
      <c r="CP18" s="176"/>
      <c r="CQ18" s="176"/>
      <c r="CR18" s="176"/>
      <c r="CS18" s="176"/>
      <c r="CT18" s="176"/>
      <c r="CU18" s="176"/>
      <c r="CV18" s="176"/>
      <c r="CW18" s="176"/>
      <c r="CX18" s="176"/>
      <c r="CY18" s="176"/>
    </row>
    <row r="19" spans="1:103" x14ac:dyDescent="0.2">
      <c r="B19" s="175"/>
      <c r="C19" s="351"/>
      <c r="D19" s="351"/>
      <c r="E19" s="423"/>
      <c r="F19" s="190"/>
      <c r="G19" s="183"/>
      <c r="H19" s="183"/>
      <c r="I19" s="183"/>
      <c r="J19" s="183"/>
      <c r="K19" s="183"/>
      <c r="L19" s="183"/>
      <c r="M19" s="183"/>
      <c r="N19" s="183"/>
      <c r="O19" s="183"/>
      <c r="P19" s="183"/>
      <c r="Q19" s="183"/>
      <c r="R19" s="183"/>
      <c r="S19" s="183"/>
      <c r="T19" s="183"/>
      <c r="U19" s="183"/>
      <c r="V19" s="183"/>
      <c r="W19" s="183"/>
      <c r="X19" s="183"/>
      <c r="Y19" s="183"/>
      <c r="Z19" s="183"/>
      <c r="AA19" s="183"/>
      <c r="AB19" s="183"/>
      <c r="AC19" s="408"/>
      <c r="AD19" s="183"/>
      <c r="AE19" s="176"/>
      <c r="AF19" s="176"/>
      <c r="AG19" s="176"/>
      <c r="AH19" s="176"/>
      <c r="AI19" s="176"/>
      <c r="AJ19" s="176"/>
      <c r="AK19" s="176"/>
      <c r="AL19" s="176"/>
      <c r="AM19" s="176"/>
      <c r="AN19" s="176"/>
      <c r="AO19" s="176"/>
      <c r="AP19" s="176"/>
      <c r="AQ19" s="176"/>
      <c r="AR19" s="176"/>
      <c r="AS19" s="176"/>
      <c r="AT19" s="176"/>
      <c r="AU19" s="176"/>
      <c r="AV19" s="176"/>
      <c r="AW19" s="176"/>
      <c r="AX19" s="176"/>
      <c r="AY19" s="176"/>
      <c r="AZ19" s="176"/>
      <c r="BA19" s="176"/>
      <c r="BB19" s="176"/>
      <c r="BC19" s="176"/>
      <c r="BD19" s="176"/>
      <c r="BE19" s="176"/>
      <c r="BF19" s="176"/>
      <c r="BG19" s="176"/>
      <c r="BH19" s="176"/>
      <c r="BI19" s="176"/>
      <c r="BJ19" s="176"/>
      <c r="BK19" s="176"/>
      <c r="BL19" s="176"/>
      <c r="BM19" s="176"/>
      <c r="BN19" s="176"/>
      <c r="BO19" s="176"/>
      <c r="BP19" s="176"/>
      <c r="BQ19" s="176"/>
      <c r="BR19" s="176"/>
      <c r="BS19" s="176"/>
      <c r="BT19" s="176"/>
      <c r="BU19" s="176"/>
      <c r="BV19" s="176"/>
      <c r="BW19" s="176"/>
      <c r="BX19" s="176"/>
      <c r="BY19" s="176"/>
      <c r="BZ19" s="176"/>
      <c r="CA19" s="176"/>
      <c r="CB19" s="176"/>
      <c r="CC19" s="176"/>
      <c r="CD19" s="176"/>
      <c r="CE19" s="176"/>
      <c r="CF19" s="176"/>
      <c r="CG19" s="176"/>
      <c r="CH19" s="176"/>
      <c r="CI19" s="176"/>
      <c r="CJ19" s="176"/>
      <c r="CK19" s="176"/>
      <c r="CL19" s="176"/>
      <c r="CM19" s="176"/>
      <c r="CN19" s="176"/>
      <c r="CO19" s="176"/>
      <c r="CP19" s="176"/>
      <c r="CQ19" s="176"/>
      <c r="CR19" s="176"/>
      <c r="CS19" s="176"/>
      <c r="CT19" s="176"/>
      <c r="CU19" s="176"/>
      <c r="CV19" s="176"/>
      <c r="CW19" s="176"/>
      <c r="CX19" s="176"/>
      <c r="CY19" s="176"/>
    </row>
    <row r="20" spans="1:103" x14ac:dyDescent="0.2">
      <c r="A20" s="163" t="s">
        <v>313</v>
      </c>
      <c r="B20" s="174" t="s">
        <v>291</v>
      </c>
      <c r="C20" s="351"/>
      <c r="D20" s="351"/>
      <c r="E20" s="181"/>
      <c r="F20" s="181"/>
      <c r="G20" s="182">
        <f>SUM(I20+K20+M20+O20+Q20+S20+U20+W20+Y20+AA20+AC20)</f>
        <v>0</v>
      </c>
      <c r="H20" s="183"/>
      <c r="I20" s="182">
        <f>SUM(I6+I8+I10+I12+I14+I16+I18)</f>
        <v>0</v>
      </c>
      <c r="J20" s="187"/>
      <c r="K20" s="182">
        <f>SUM(K6+K8+K10+K12+K14+K16+K18)</f>
        <v>0</v>
      </c>
      <c r="L20" s="183"/>
      <c r="M20" s="182">
        <f>SUM(M6+M8+M10+M12+M14+M16+M18)</f>
        <v>0</v>
      </c>
      <c r="N20" s="183"/>
      <c r="O20" s="182">
        <f>SUM(O6+O8+O10+O12+O14+O16+O18)</f>
        <v>0</v>
      </c>
      <c r="P20" s="183"/>
      <c r="Q20" s="182">
        <f>SUM(Q6+Q8+Q10+Q12+Q14+Q16+Q18)</f>
        <v>0</v>
      </c>
      <c r="R20" s="183"/>
      <c r="S20" s="182">
        <f>SUM(S6+S8+S10+S12+S14+S16+S18)</f>
        <v>0</v>
      </c>
      <c r="T20" s="183"/>
      <c r="U20" s="182">
        <f>SUM(U6+U8+U10+U12+U14+U16+U18)</f>
        <v>0</v>
      </c>
      <c r="V20" s="183"/>
      <c r="W20" s="182">
        <f>SUM(W6+W8+W10+W12+W14+W16+W18)</f>
        <v>0</v>
      </c>
      <c r="X20" s="183"/>
      <c r="Y20" s="182">
        <f>SUM(Y6+Y8+Y10+Y12+Y14+Y16+Y18)</f>
        <v>0</v>
      </c>
      <c r="Z20" s="183"/>
      <c r="AA20" s="182">
        <f>SUM(AA6+AA8+AA10+AA12+AA14+AA16+AA18)</f>
        <v>0</v>
      </c>
      <c r="AB20" s="183"/>
      <c r="AC20" s="424">
        <f>SUM(AC10+AC14+AC16+AC18)</f>
        <v>0</v>
      </c>
      <c r="AD20" s="183"/>
      <c r="AE20" s="176"/>
      <c r="AF20" s="176"/>
      <c r="AG20" s="176"/>
      <c r="AH20" s="176"/>
      <c r="AI20" s="176"/>
      <c r="AJ20" s="176"/>
      <c r="AK20" s="176"/>
      <c r="AL20" s="176"/>
      <c r="AM20" s="176"/>
      <c r="AN20" s="176"/>
      <c r="AO20" s="176"/>
      <c r="AP20" s="176"/>
      <c r="AQ20" s="176"/>
      <c r="AR20" s="176"/>
      <c r="AS20" s="176"/>
      <c r="AT20" s="176"/>
      <c r="AU20" s="176"/>
      <c r="AV20" s="176"/>
      <c r="AW20" s="176"/>
      <c r="AX20" s="176"/>
      <c r="AY20" s="176"/>
      <c r="AZ20" s="176"/>
      <c r="BA20" s="176"/>
      <c r="BB20" s="176"/>
      <c r="BC20" s="176"/>
      <c r="BD20" s="176"/>
      <c r="BE20" s="176"/>
      <c r="BF20" s="176"/>
      <c r="BG20" s="176"/>
      <c r="BH20" s="176"/>
      <c r="BI20" s="176"/>
      <c r="BJ20" s="176"/>
      <c r="BK20" s="176"/>
      <c r="BL20" s="176"/>
      <c r="BM20" s="176"/>
      <c r="BN20" s="176"/>
      <c r="BO20" s="176"/>
      <c r="BP20" s="176"/>
      <c r="BQ20" s="176"/>
      <c r="BR20" s="176"/>
      <c r="BS20" s="176"/>
      <c r="BT20" s="176"/>
      <c r="BU20" s="176"/>
      <c r="BV20" s="176"/>
      <c r="BW20" s="176"/>
      <c r="BX20" s="176"/>
      <c r="BY20" s="176"/>
      <c r="BZ20" s="176"/>
      <c r="CA20" s="176"/>
      <c r="CB20" s="176"/>
      <c r="CC20" s="176"/>
      <c r="CD20" s="176"/>
      <c r="CE20" s="176"/>
      <c r="CF20" s="176"/>
      <c r="CG20" s="176"/>
      <c r="CH20" s="176"/>
      <c r="CI20" s="176"/>
      <c r="CJ20" s="176"/>
      <c r="CK20" s="176"/>
      <c r="CL20" s="176"/>
      <c r="CM20" s="176"/>
      <c r="CN20" s="176"/>
      <c r="CO20" s="176"/>
      <c r="CP20" s="176"/>
      <c r="CQ20" s="176"/>
      <c r="CR20" s="176"/>
      <c r="CS20" s="176"/>
      <c r="CT20" s="176"/>
      <c r="CU20" s="176"/>
      <c r="CV20" s="176"/>
      <c r="CW20" s="176"/>
      <c r="CX20" s="176"/>
      <c r="CY20" s="176"/>
    </row>
    <row r="21" spans="1:103" x14ac:dyDescent="0.2">
      <c r="B21" s="175"/>
      <c r="C21" s="175"/>
      <c r="D21" s="175"/>
      <c r="E21" s="190"/>
      <c r="F21" s="190"/>
      <c r="G21" s="183"/>
      <c r="H21" s="183"/>
      <c r="I21" s="183"/>
      <c r="J21" s="183"/>
      <c r="K21" s="183"/>
      <c r="L21" s="183"/>
      <c r="M21" s="183"/>
      <c r="N21" s="183"/>
      <c r="O21" s="183"/>
      <c r="P21" s="183"/>
      <c r="Q21" s="183"/>
      <c r="R21" s="183"/>
      <c r="S21" s="183"/>
      <c r="T21" s="183"/>
      <c r="U21" s="183"/>
      <c r="V21" s="183"/>
      <c r="W21" s="183"/>
      <c r="X21" s="183"/>
      <c r="Y21" s="183"/>
      <c r="Z21" s="183"/>
      <c r="AA21" s="183"/>
      <c r="AB21" s="183"/>
      <c r="AC21" s="408"/>
      <c r="AD21" s="183"/>
      <c r="AE21" s="176"/>
      <c r="AF21" s="176"/>
      <c r="AG21" s="176"/>
      <c r="AH21" s="176"/>
      <c r="AI21" s="176"/>
      <c r="AJ21" s="176"/>
      <c r="AK21" s="176"/>
      <c r="AL21" s="176"/>
      <c r="AM21" s="176"/>
      <c r="AN21" s="176"/>
      <c r="AO21" s="176"/>
      <c r="AP21" s="176"/>
      <c r="AQ21" s="176"/>
      <c r="AR21" s="176"/>
      <c r="AS21" s="176"/>
      <c r="AT21" s="176"/>
      <c r="AU21" s="176"/>
      <c r="AV21" s="176"/>
      <c r="AW21" s="176"/>
      <c r="AX21" s="176"/>
      <c r="AY21" s="176"/>
      <c r="AZ21" s="176"/>
      <c r="BA21" s="176"/>
      <c r="BB21" s="176"/>
      <c r="BC21" s="176"/>
      <c r="BD21" s="176"/>
      <c r="BE21" s="176"/>
      <c r="BF21" s="176"/>
      <c r="BG21" s="176"/>
      <c r="BH21" s="176"/>
      <c r="BI21" s="176"/>
      <c r="BJ21" s="176"/>
      <c r="BK21" s="176"/>
      <c r="BL21" s="176"/>
      <c r="BM21" s="176"/>
      <c r="BN21" s="176"/>
      <c r="BO21" s="176"/>
      <c r="BP21" s="176"/>
      <c r="BQ21" s="176"/>
      <c r="BR21" s="176"/>
      <c r="BS21" s="176"/>
      <c r="BT21" s="176"/>
      <c r="BU21" s="176"/>
      <c r="BV21" s="176"/>
      <c r="BW21" s="176"/>
      <c r="BX21" s="176"/>
      <c r="BY21" s="176"/>
      <c r="BZ21" s="176"/>
      <c r="CA21" s="176"/>
      <c r="CB21" s="176"/>
      <c r="CC21" s="176"/>
      <c r="CD21" s="176"/>
      <c r="CE21" s="176"/>
      <c r="CF21" s="176"/>
      <c r="CG21" s="176"/>
      <c r="CH21" s="176"/>
      <c r="CI21" s="176"/>
      <c r="CJ21" s="176"/>
      <c r="CK21" s="176"/>
      <c r="CL21" s="176"/>
      <c r="CM21" s="176"/>
      <c r="CN21" s="176"/>
      <c r="CO21" s="176"/>
      <c r="CP21" s="176"/>
      <c r="CQ21" s="176"/>
      <c r="CR21" s="176"/>
      <c r="CS21" s="176"/>
      <c r="CT21" s="176"/>
      <c r="CU21" s="176"/>
      <c r="CV21" s="176"/>
      <c r="CW21" s="176"/>
      <c r="CX21" s="176"/>
      <c r="CY21" s="176"/>
    </row>
    <row r="22" spans="1:103" x14ac:dyDescent="0.2">
      <c r="B22" s="352" t="s">
        <v>292</v>
      </c>
      <c r="C22" s="191"/>
      <c r="D22" s="175"/>
      <c r="E22" s="190"/>
      <c r="F22" s="190"/>
      <c r="G22" s="183"/>
      <c r="H22" s="183"/>
      <c r="I22" s="183"/>
      <c r="J22" s="183"/>
      <c r="K22" s="183"/>
      <c r="L22" s="183"/>
      <c r="M22" s="183"/>
      <c r="N22" s="183"/>
      <c r="O22" s="183"/>
      <c r="P22" s="183"/>
      <c r="Q22" s="183"/>
      <c r="R22" s="183"/>
      <c r="S22" s="183"/>
      <c r="T22" s="183"/>
      <c r="U22" s="183"/>
      <c r="V22" s="183"/>
      <c r="W22" s="183"/>
      <c r="X22" s="183"/>
      <c r="Y22" s="183"/>
      <c r="Z22" s="183"/>
      <c r="AA22" s="183"/>
      <c r="AB22" s="183"/>
      <c r="AC22" s="183"/>
      <c r="AD22" s="183"/>
      <c r="AE22" s="176"/>
      <c r="AF22" s="176"/>
      <c r="AG22" s="176"/>
      <c r="AH22" s="176"/>
      <c r="AI22" s="176"/>
      <c r="AJ22" s="176"/>
      <c r="AK22" s="176"/>
      <c r="AL22" s="176"/>
      <c r="AM22" s="176"/>
      <c r="AN22" s="176"/>
      <c r="AO22" s="176"/>
      <c r="AP22" s="176"/>
      <c r="AQ22" s="176"/>
      <c r="AR22" s="176"/>
      <c r="AS22" s="176"/>
      <c r="AT22" s="176"/>
      <c r="AU22" s="176"/>
      <c r="AV22" s="176"/>
      <c r="AW22" s="176"/>
      <c r="AX22" s="176"/>
      <c r="AY22" s="176"/>
      <c r="AZ22" s="176"/>
      <c r="BA22" s="176"/>
      <c r="BB22" s="176"/>
      <c r="BC22" s="176"/>
      <c r="BD22" s="176"/>
      <c r="BE22" s="176"/>
      <c r="BF22" s="176"/>
      <c r="BG22" s="176"/>
      <c r="BH22" s="176"/>
      <c r="BI22" s="176"/>
      <c r="BJ22" s="176"/>
      <c r="BK22" s="176"/>
      <c r="BL22" s="176"/>
      <c r="BM22" s="176"/>
      <c r="BN22" s="176"/>
      <c r="BO22" s="176"/>
      <c r="BP22" s="176"/>
      <c r="BQ22" s="176"/>
      <c r="BR22" s="176"/>
      <c r="BS22" s="176"/>
      <c r="BT22" s="176"/>
      <c r="BU22" s="176"/>
      <c r="BV22" s="176"/>
      <c r="BW22" s="176"/>
      <c r="BX22" s="176"/>
      <c r="BY22" s="176"/>
      <c r="BZ22" s="176"/>
      <c r="CA22" s="176"/>
      <c r="CB22" s="176"/>
      <c r="CC22" s="176"/>
      <c r="CD22" s="176"/>
      <c r="CE22" s="176"/>
      <c r="CF22" s="176"/>
      <c r="CG22" s="176"/>
      <c r="CH22" s="176"/>
      <c r="CI22" s="176"/>
      <c r="CJ22" s="176"/>
      <c r="CK22" s="176"/>
      <c r="CL22" s="176"/>
      <c r="CM22" s="176"/>
      <c r="CN22" s="176"/>
      <c r="CO22" s="176"/>
      <c r="CP22" s="176"/>
      <c r="CQ22" s="176"/>
      <c r="CR22" s="176"/>
      <c r="CS22" s="176"/>
      <c r="CT22" s="176"/>
      <c r="CU22" s="176"/>
      <c r="CV22" s="176"/>
      <c r="CW22" s="176"/>
      <c r="CX22" s="176"/>
      <c r="CY22" s="176"/>
    </row>
    <row r="23" spans="1:103" x14ac:dyDescent="0.2">
      <c r="B23" s="179"/>
      <c r="C23" s="179"/>
      <c r="D23" s="179"/>
      <c r="E23" s="192"/>
      <c r="F23" s="192"/>
      <c r="G23" s="183"/>
      <c r="H23" s="183"/>
      <c r="I23" s="183"/>
      <c r="J23" s="183"/>
      <c r="K23" s="183"/>
      <c r="L23" s="183"/>
      <c r="M23" s="183"/>
      <c r="N23" s="183"/>
      <c r="O23" s="183"/>
      <c r="P23" s="183"/>
      <c r="Q23" s="183"/>
      <c r="R23" s="183"/>
      <c r="S23" s="183"/>
      <c r="T23" s="183"/>
      <c r="U23" s="183"/>
      <c r="V23" s="183"/>
      <c r="W23" s="183"/>
      <c r="X23" s="183"/>
      <c r="Y23" s="183"/>
      <c r="Z23" s="183"/>
      <c r="AA23" s="183"/>
      <c r="AB23" s="183"/>
      <c r="AC23" s="410" t="s">
        <v>526</v>
      </c>
      <c r="AD23" s="183"/>
      <c r="AE23" s="176"/>
      <c r="AF23" s="176"/>
      <c r="AG23" s="176"/>
      <c r="AH23" s="176"/>
      <c r="AI23" s="176"/>
      <c r="AJ23" s="176"/>
      <c r="AK23" s="176"/>
      <c r="AL23" s="176"/>
      <c r="AM23" s="176"/>
      <c r="AN23" s="176"/>
      <c r="AO23" s="176"/>
      <c r="AP23" s="176"/>
      <c r="AQ23" s="176"/>
      <c r="AR23" s="176"/>
      <c r="AS23" s="176"/>
      <c r="AT23" s="176"/>
      <c r="AU23" s="176"/>
      <c r="AV23" s="176"/>
      <c r="AW23" s="176"/>
      <c r="AX23" s="176"/>
      <c r="AY23" s="176"/>
      <c r="AZ23" s="176"/>
      <c r="BA23" s="176"/>
      <c r="BB23" s="176"/>
      <c r="BC23" s="176"/>
      <c r="BD23" s="176"/>
      <c r="BE23" s="176"/>
      <c r="BF23" s="176"/>
      <c r="BG23" s="176"/>
      <c r="BH23" s="176"/>
      <c r="BI23" s="176"/>
      <c r="BJ23" s="176"/>
      <c r="BK23" s="176"/>
      <c r="BL23" s="176"/>
      <c r="BM23" s="176"/>
      <c r="BN23" s="176"/>
      <c r="BO23" s="176"/>
      <c r="BP23" s="176"/>
      <c r="BQ23" s="176"/>
      <c r="BR23" s="176"/>
      <c r="BS23" s="176"/>
      <c r="BT23" s="176"/>
      <c r="BU23" s="176"/>
      <c r="BV23" s="176"/>
      <c r="BW23" s="176"/>
      <c r="BX23" s="176"/>
      <c r="BY23" s="176"/>
      <c r="BZ23" s="176"/>
      <c r="CA23" s="176"/>
      <c r="CB23" s="176"/>
      <c r="CC23" s="176"/>
      <c r="CD23" s="176"/>
      <c r="CE23" s="176"/>
      <c r="CF23" s="176"/>
      <c r="CG23" s="176"/>
      <c r="CH23" s="176"/>
      <c r="CI23" s="176"/>
      <c r="CJ23" s="176"/>
      <c r="CK23" s="176"/>
      <c r="CL23" s="176"/>
      <c r="CM23" s="176"/>
      <c r="CN23" s="176"/>
      <c r="CO23" s="176"/>
      <c r="CP23" s="176"/>
      <c r="CQ23" s="176"/>
      <c r="CR23" s="176"/>
      <c r="CS23" s="176"/>
      <c r="CT23" s="176"/>
      <c r="CU23" s="176"/>
      <c r="CV23" s="176"/>
      <c r="CW23" s="176"/>
      <c r="CX23" s="176"/>
      <c r="CY23" s="176"/>
    </row>
    <row r="24" spans="1:103" x14ac:dyDescent="0.2">
      <c r="A24" s="166" t="s">
        <v>476</v>
      </c>
      <c r="B24" s="179" t="s">
        <v>293</v>
      </c>
      <c r="C24" s="179"/>
      <c r="D24" s="179"/>
      <c r="E24" s="180"/>
      <c r="F24" s="192"/>
      <c r="G24" s="182">
        <f>SUM(I24+K24+M24+O24+Q24+S24+U24+W24+Y24+AA24)</f>
        <v>0</v>
      </c>
      <c r="H24" s="183"/>
      <c r="I24" s="180">
        <f>'Maturity Analysis'!I24</f>
        <v>0</v>
      </c>
      <c r="J24" s="184">
        <v>1361</v>
      </c>
      <c r="K24" s="180">
        <f>'Maturity Analysis'!K24</f>
        <v>0</v>
      </c>
      <c r="L24" s="183"/>
      <c r="M24" s="180">
        <f>'Maturity Analysis'!M24</f>
        <v>0</v>
      </c>
      <c r="N24" s="183"/>
      <c r="O24" s="180">
        <f>'Maturity Analysis'!O24</f>
        <v>0</v>
      </c>
      <c r="P24" s="183"/>
      <c r="Q24" s="180">
        <f>'Maturity Analysis'!Q24</f>
        <v>0</v>
      </c>
      <c r="R24" s="183"/>
      <c r="S24" s="180">
        <f>'Maturity Analysis'!S24</f>
        <v>0</v>
      </c>
      <c r="T24" s="183"/>
      <c r="U24" s="180">
        <f>'Maturity Analysis'!U24</f>
        <v>0</v>
      </c>
      <c r="V24" s="183"/>
      <c r="W24" s="180">
        <f>'Maturity Analysis'!W24</f>
        <v>0</v>
      </c>
      <c r="X24" s="183"/>
      <c r="Y24" s="180">
        <f>'Maturity Analysis'!Y24</f>
        <v>0</v>
      </c>
      <c r="Z24" s="183"/>
      <c r="AA24" s="180">
        <f>'Maturity Analysis'!AA24</f>
        <v>0</v>
      </c>
      <c r="AB24" s="183"/>
      <c r="AC24" s="410" t="s">
        <v>527</v>
      </c>
      <c r="AD24" s="183"/>
      <c r="AE24" s="176"/>
      <c r="AF24" s="176"/>
      <c r="AG24" s="176"/>
      <c r="AH24" s="176"/>
      <c r="AI24" s="176"/>
      <c r="AJ24" s="176"/>
      <c r="AK24" s="176"/>
      <c r="AL24" s="176"/>
      <c r="AM24" s="176"/>
      <c r="AN24" s="176"/>
      <c r="AO24" s="176"/>
      <c r="AP24" s="176"/>
      <c r="AQ24" s="176"/>
      <c r="AR24" s="176"/>
      <c r="AS24" s="176"/>
      <c r="AT24" s="176"/>
      <c r="AU24" s="176"/>
      <c r="AV24" s="176"/>
      <c r="AW24" s="176"/>
      <c r="AX24" s="176"/>
      <c r="AY24" s="176"/>
      <c r="AZ24" s="176"/>
      <c r="BA24" s="176"/>
      <c r="BB24" s="176"/>
      <c r="BC24" s="176"/>
      <c r="BD24" s="176"/>
      <c r="BE24" s="176"/>
      <c r="BF24" s="176"/>
      <c r="BG24" s="176"/>
      <c r="BH24" s="176"/>
      <c r="BI24" s="176"/>
      <c r="BJ24" s="176"/>
      <c r="BK24" s="176"/>
      <c r="BL24" s="176"/>
      <c r="BM24" s="176"/>
      <c r="BN24" s="176"/>
      <c r="BO24" s="176"/>
      <c r="BP24" s="176"/>
      <c r="BQ24" s="176"/>
      <c r="BR24" s="176"/>
      <c r="BS24" s="176"/>
      <c r="BT24" s="176"/>
      <c r="BU24" s="176"/>
      <c r="BV24" s="176"/>
      <c r="BW24" s="176"/>
      <c r="BX24" s="176"/>
      <c r="BY24" s="176"/>
      <c r="BZ24" s="176"/>
      <c r="CA24" s="176"/>
      <c r="CB24" s="176"/>
      <c r="CC24" s="176"/>
      <c r="CD24" s="176"/>
      <c r="CE24" s="176"/>
      <c r="CF24" s="176"/>
      <c r="CG24" s="176"/>
      <c r="CH24" s="176"/>
      <c r="CI24" s="176"/>
      <c r="CJ24" s="176"/>
      <c r="CK24" s="176"/>
      <c r="CL24" s="176"/>
      <c r="CM24" s="176"/>
      <c r="CN24" s="176"/>
      <c r="CO24" s="176"/>
      <c r="CP24" s="176"/>
      <c r="CQ24" s="176"/>
      <c r="CR24" s="176"/>
      <c r="CS24" s="176"/>
      <c r="CT24" s="176"/>
      <c r="CU24" s="176"/>
      <c r="CV24" s="176"/>
      <c r="CW24" s="176"/>
      <c r="CX24" s="176"/>
      <c r="CY24" s="176"/>
    </row>
    <row r="25" spans="1:103" x14ac:dyDescent="0.2">
      <c r="B25" s="167"/>
      <c r="C25" s="179"/>
      <c r="D25" s="179"/>
      <c r="E25" s="413"/>
      <c r="F25" s="181"/>
      <c r="G25" s="183"/>
      <c r="H25" s="183"/>
      <c r="I25" s="183"/>
      <c r="J25" s="183"/>
      <c r="K25" s="183"/>
      <c r="L25" s="183"/>
      <c r="M25" s="183"/>
      <c r="N25" s="183"/>
      <c r="O25" s="183"/>
      <c r="P25" s="183"/>
      <c r="Q25" s="183"/>
      <c r="R25" s="183"/>
      <c r="S25" s="183"/>
      <c r="T25" s="183"/>
      <c r="U25" s="183"/>
      <c r="V25" s="183"/>
      <c r="W25" s="183"/>
      <c r="X25" s="183"/>
      <c r="Y25" s="183"/>
      <c r="Z25" s="183"/>
      <c r="AA25" s="183"/>
      <c r="AB25" s="183"/>
      <c r="AC25" s="183"/>
      <c r="AD25" s="183"/>
      <c r="AE25" s="176"/>
      <c r="AF25" s="176"/>
      <c r="AG25" s="176"/>
      <c r="AH25" s="176"/>
      <c r="AI25" s="176"/>
      <c r="AJ25" s="176"/>
      <c r="AK25" s="176"/>
      <c r="AL25" s="176"/>
      <c r="AM25" s="176"/>
      <c r="AN25" s="176"/>
      <c r="AO25" s="176"/>
      <c r="AP25" s="176"/>
      <c r="AQ25" s="176"/>
      <c r="AR25" s="176"/>
      <c r="AS25" s="176"/>
      <c r="AT25" s="176"/>
      <c r="AU25" s="176"/>
      <c r="AV25" s="176"/>
      <c r="AW25" s="176"/>
      <c r="AX25" s="176"/>
      <c r="AY25" s="176"/>
      <c r="AZ25" s="176"/>
      <c r="BA25" s="176"/>
      <c r="BB25" s="176"/>
      <c r="BC25" s="176"/>
      <c r="BD25" s="176"/>
      <c r="BE25" s="176"/>
      <c r="BF25" s="176"/>
      <c r="BG25" s="176"/>
      <c r="BH25" s="176"/>
      <c r="BI25" s="176"/>
      <c r="BJ25" s="176"/>
      <c r="BK25" s="176"/>
      <c r="BL25" s="176"/>
      <c r="BM25" s="176"/>
      <c r="BN25" s="176"/>
      <c r="BO25" s="176"/>
      <c r="BP25" s="176"/>
      <c r="BQ25" s="176"/>
      <c r="BR25" s="176"/>
      <c r="BS25" s="176"/>
      <c r="BT25" s="176"/>
      <c r="BU25" s="176"/>
      <c r="BV25" s="176"/>
      <c r="BW25" s="176"/>
      <c r="BX25" s="176"/>
      <c r="BY25" s="176"/>
      <c r="BZ25" s="176"/>
      <c r="CA25" s="176"/>
      <c r="CB25" s="176"/>
      <c r="CC25" s="176"/>
      <c r="CD25" s="176"/>
      <c r="CE25" s="176"/>
      <c r="CF25" s="176"/>
      <c r="CG25" s="176"/>
      <c r="CH25" s="176"/>
      <c r="CI25" s="176"/>
      <c r="CJ25" s="176"/>
      <c r="CK25" s="176"/>
      <c r="CL25" s="176"/>
      <c r="CM25" s="176"/>
      <c r="CN25" s="176"/>
      <c r="CO25" s="176"/>
      <c r="CP25" s="176"/>
      <c r="CQ25" s="176"/>
      <c r="CR25" s="176"/>
      <c r="CS25" s="176"/>
      <c r="CT25" s="176"/>
      <c r="CU25" s="176"/>
      <c r="CV25" s="176"/>
      <c r="CW25" s="176"/>
      <c r="CX25" s="176"/>
      <c r="CY25" s="176"/>
    </row>
    <row r="26" spans="1:103" x14ac:dyDescent="0.2">
      <c r="A26" s="166" t="s">
        <v>477</v>
      </c>
      <c r="B26" s="179" t="s">
        <v>294</v>
      </c>
      <c r="C26" s="179"/>
      <c r="D26" s="179"/>
      <c r="E26" s="413" t="s">
        <v>532</v>
      </c>
      <c r="F26" s="192"/>
      <c r="G26" s="183"/>
      <c r="H26" s="183"/>
      <c r="I26" s="183"/>
      <c r="J26" s="183"/>
      <c r="K26" s="183"/>
      <c r="L26" s="183"/>
      <c r="M26" s="183"/>
      <c r="N26" s="183"/>
      <c r="O26" s="183"/>
      <c r="P26" s="183"/>
      <c r="Q26" s="183"/>
      <c r="R26" s="183"/>
      <c r="S26" s="183"/>
      <c r="T26" s="183"/>
      <c r="U26" s="183"/>
      <c r="V26" s="183"/>
      <c r="W26" s="183"/>
      <c r="X26" s="183"/>
      <c r="Y26" s="183"/>
      <c r="Z26" s="183"/>
      <c r="AA26" s="183"/>
      <c r="AB26" s="183"/>
      <c r="AC26" s="183"/>
      <c r="AD26" s="183"/>
      <c r="AE26" s="176"/>
      <c r="AF26" s="176"/>
      <c r="AG26" s="176"/>
      <c r="AH26" s="176"/>
      <c r="AI26" s="176"/>
      <c r="AJ26" s="176"/>
      <c r="AK26" s="176"/>
      <c r="AL26" s="176"/>
      <c r="AM26" s="176"/>
      <c r="AN26" s="176"/>
      <c r="AO26" s="176"/>
      <c r="AP26" s="176"/>
      <c r="AQ26" s="176"/>
      <c r="AR26" s="176"/>
      <c r="AS26" s="176"/>
      <c r="AT26" s="176"/>
      <c r="AU26" s="176"/>
      <c r="AV26" s="176"/>
      <c r="AW26" s="176"/>
      <c r="AX26" s="176"/>
      <c r="AY26" s="176"/>
      <c r="AZ26" s="176"/>
      <c r="BA26" s="176"/>
      <c r="BB26" s="176"/>
      <c r="BC26" s="176"/>
      <c r="BD26" s="176"/>
      <c r="BE26" s="176"/>
      <c r="BF26" s="176"/>
      <c r="BG26" s="176"/>
      <c r="BH26" s="176"/>
      <c r="BI26" s="176"/>
      <c r="BJ26" s="176"/>
      <c r="BK26" s="176"/>
      <c r="BL26" s="176"/>
      <c r="BM26" s="176"/>
      <c r="BN26" s="176"/>
      <c r="BO26" s="176"/>
      <c r="BP26" s="176"/>
      <c r="BQ26" s="176"/>
      <c r="BR26" s="176"/>
      <c r="BS26" s="176"/>
      <c r="BT26" s="176"/>
      <c r="BU26" s="176"/>
      <c r="BV26" s="176"/>
      <c r="BW26" s="176"/>
      <c r="BX26" s="176"/>
      <c r="BY26" s="176"/>
      <c r="BZ26" s="176"/>
      <c r="CA26" s="176"/>
      <c r="CB26" s="176"/>
      <c r="CC26" s="176"/>
      <c r="CD26" s="176"/>
      <c r="CE26" s="176"/>
      <c r="CF26" s="176"/>
      <c r="CG26" s="176"/>
      <c r="CH26" s="176"/>
      <c r="CI26" s="176"/>
      <c r="CJ26" s="176"/>
      <c r="CK26" s="176"/>
      <c r="CL26" s="176"/>
      <c r="CM26" s="176"/>
      <c r="CN26" s="176"/>
      <c r="CO26" s="176"/>
      <c r="CP26" s="176"/>
      <c r="CQ26" s="176"/>
      <c r="CR26" s="176"/>
      <c r="CS26" s="176"/>
      <c r="CT26" s="176"/>
      <c r="CU26" s="176"/>
      <c r="CV26" s="176"/>
      <c r="CW26" s="176"/>
      <c r="CX26" s="176"/>
      <c r="CY26" s="176"/>
    </row>
    <row r="27" spans="1:103" x14ac:dyDescent="0.2">
      <c r="B27" s="167" t="s">
        <v>295</v>
      </c>
      <c r="C27" s="179"/>
      <c r="D27" s="179"/>
      <c r="E27" s="414">
        <v>0.9</v>
      </c>
      <c r="F27" s="181"/>
      <c r="G27" s="182">
        <f>SUM(I27+K27+M27+O27+Q27+S27+U27+W27+Y27+AA27+AC27)</f>
        <v>0</v>
      </c>
      <c r="H27" s="183"/>
      <c r="I27" s="180">
        <f>'Maturity Analysis'!I27</f>
        <v>0</v>
      </c>
      <c r="J27" s="420"/>
      <c r="K27" s="416">
        <v>0</v>
      </c>
      <c r="L27" s="417"/>
      <c r="M27" s="416">
        <f>'Maturity Analysis'!K27+'Maturity Analysis'!M27+(SUM('Maturity Analysis'!O27:AA27)*0.9)</f>
        <v>0</v>
      </c>
      <c r="N27" s="417"/>
      <c r="O27" s="416">
        <v>0</v>
      </c>
      <c r="P27" s="417"/>
      <c r="Q27" s="416">
        <v>0</v>
      </c>
      <c r="R27" s="183"/>
      <c r="S27" s="416">
        <v>0</v>
      </c>
      <c r="T27" s="183"/>
      <c r="U27" s="416">
        <v>0</v>
      </c>
      <c r="V27" s="183"/>
      <c r="W27" s="416">
        <v>0</v>
      </c>
      <c r="X27" s="183"/>
      <c r="Y27" s="416">
        <v>0</v>
      </c>
      <c r="Z27" s="183"/>
      <c r="AA27" s="416">
        <v>0</v>
      </c>
      <c r="AB27" s="183"/>
      <c r="AC27" s="418">
        <f>SUM('Maturity Analysis'!O27:AA27)*0.1</f>
        <v>0</v>
      </c>
      <c r="AD27" s="183"/>
      <c r="AE27" s="176"/>
      <c r="AF27" s="176"/>
      <c r="AG27" s="176"/>
      <c r="AH27" s="176"/>
      <c r="AI27" s="176"/>
      <c r="AJ27" s="176"/>
      <c r="AK27" s="176"/>
      <c r="AL27" s="176"/>
      <c r="AM27" s="176"/>
      <c r="AN27" s="176"/>
      <c r="AO27" s="176"/>
      <c r="AP27" s="176"/>
      <c r="AQ27" s="176"/>
      <c r="AR27" s="176"/>
      <c r="AS27" s="176"/>
      <c r="AT27" s="176"/>
      <c r="AU27" s="176"/>
      <c r="AV27" s="176"/>
      <c r="AW27" s="176"/>
      <c r="AX27" s="176"/>
      <c r="AY27" s="176"/>
      <c r="AZ27" s="176"/>
      <c r="BA27" s="176"/>
      <c r="BB27" s="176"/>
      <c r="BC27" s="176"/>
      <c r="BD27" s="176"/>
      <c r="BE27" s="176"/>
      <c r="BF27" s="176"/>
      <c r="BG27" s="176"/>
      <c r="BH27" s="176"/>
      <c r="BI27" s="176"/>
      <c r="BJ27" s="176"/>
      <c r="BK27" s="176"/>
      <c r="BL27" s="176"/>
      <c r="BM27" s="176"/>
      <c r="BN27" s="176"/>
      <c r="BO27" s="176"/>
      <c r="BP27" s="176"/>
      <c r="BQ27" s="176"/>
      <c r="BR27" s="176"/>
      <c r="BS27" s="176"/>
      <c r="BT27" s="176"/>
      <c r="BU27" s="176"/>
      <c r="BV27" s="176"/>
      <c r="BW27" s="176"/>
      <c r="BX27" s="176"/>
      <c r="BY27" s="176"/>
      <c r="BZ27" s="176"/>
      <c r="CA27" s="176"/>
      <c r="CB27" s="176"/>
      <c r="CC27" s="176"/>
      <c r="CD27" s="176"/>
      <c r="CE27" s="176"/>
      <c r="CF27" s="176"/>
      <c r="CG27" s="176"/>
      <c r="CH27" s="176"/>
      <c r="CI27" s="176"/>
      <c r="CJ27" s="176"/>
      <c r="CK27" s="176"/>
      <c r="CL27" s="176"/>
      <c r="CM27" s="176"/>
      <c r="CN27" s="176"/>
      <c r="CO27" s="176"/>
      <c r="CP27" s="176"/>
      <c r="CQ27" s="176"/>
      <c r="CR27" s="176"/>
      <c r="CS27" s="176"/>
      <c r="CT27" s="176"/>
      <c r="CU27" s="176"/>
      <c r="CV27" s="176"/>
      <c r="CW27" s="176"/>
      <c r="CX27" s="176"/>
      <c r="CY27" s="176"/>
    </row>
    <row r="28" spans="1:103" x14ac:dyDescent="0.2">
      <c r="B28" s="167"/>
      <c r="C28" s="179"/>
      <c r="D28" s="179"/>
      <c r="E28" s="414"/>
      <c r="F28" s="181"/>
      <c r="G28" s="183"/>
      <c r="H28" s="183"/>
      <c r="I28" s="422"/>
      <c r="J28" s="417"/>
      <c r="K28" s="417"/>
      <c r="L28" s="417"/>
      <c r="M28" s="417"/>
      <c r="N28" s="417"/>
      <c r="O28" s="417"/>
      <c r="P28" s="417"/>
      <c r="Q28" s="417"/>
      <c r="R28" s="183"/>
      <c r="S28" s="183"/>
      <c r="T28" s="183"/>
      <c r="U28" s="183"/>
      <c r="V28" s="183"/>
      <c r="W28" s="183"/>
      <c r="X28" s="183"/>
      <c r="Y28" s="183"/>
      <c r="Z28" s="183"/>
      <c r="AA28" s="183"/>
      <c r="AB28" s="183"/>
      <c r="AC28" s="408"/>
      <c r="AD28" s="183"/>
      <c r="AE28" s="176"/>
      <c r="AF28" s="176"/>
      <c r="AG28" s="176"/>
      <c r="AH28" s="176"/>
      <c r="AI28" s="176"/>
      <c r="AJ28" s="176"/>
      <c r="AK28" s="176"/>
      <c r="AL28" s="176"/>
      <c r="AM28" s="176"/>
      <c r="AN28" s="176"/>
      <c r="AO28" s="176"/>
      <c r="AP28" s="176"/>
      <c r="AQ28" s="176"/>
      <c r="AR28" s="176"/>
      <c r="AS28" s="176"/>
      <c r="AT28" s="176"/>
      <c r="AU28" s="176"/>
      <c r="AV28" s="176"/>
      <c r="AW28" s="176"/>
      <c r="AX28" s="176"/>
      <c r="AY28" s="176"/>
      <c r="AZ28" s="176"/>
      <c r="BA28" s="176"/>
      <c r="BB28" s="176"/>
      <c r="BC28" s="176"/>
      <c r="BD28" s="176"/>
      <c r="BE28" s="176"/>
      <c r="BF28" s="176"/>
      <c r="BG28" s="176"/>
      <c r="BH28" s="176"/>
      <c r="BI28" s="176"/>
      <c r="BJ28" s="176"/>
      <c r="BK28" s="176"/>
      <c r="BL28" s="176"/>
      <c r="BM28" s="176"/>
      <c r="BN28" s="176"/>
      <c r="BO28" s="176"/>
      <c r="BP28" s="176"/>
      <c r="BQ28" s="176"/>
      <c r="BR28" s="176"/>
      <c r="BS28" s="176"/>
      <c r="BT28" s="176"/>
      <c r="BU28" s="176"/>
      <c r="BV28" s="176"/>
      <c r="BW28" s="176"/>
      <c r="BX28" s="176"/>
      <c r="BY28" s="176"/>
      <c r="BZ28" s="176"/>
      <c r="CA28" s="176"/>
      <c r="CB28" s="176"/>
      <c r="CC28" s="176"/>
      <c r="CD28" s="176"/>
      <c r="CE28" s="176"/>
      <c r="CF28" s="176"/>
      <c r="CG28" s="176"/>
      <c r="CH28" s="176"/>
      <c r="CI28" s="176"/>
      <c r="CJ28" s="176"/>
      <c r="CK28" s="176"/>
      <c r="CL28" s="176"/>
      <c r="CM28" s="176"/>
      <c r="CN28" s="176"/>
      <c r="CO28" s="176"/>
      <c r="CP28" s="176"/>
      <c r="CQ28" s="176"/>
      <c r="CR28" s="176"/>
      <c r="CS28" s="176"/>
      <c r="CT28" s="176"/>
      <c r="CU28" s="176"/>
      <c r="CV28" s="176"/>
      <c r="CW28" s="176"/>
      <c r="CX28" s="176"/>
      <c r="CY28" s="176"/>
    </row>
    <row r="29" spans="1:103" ht="24" x14ac:dyDescent="0.2">
      <c r="A29" s="166" t="s">
        <v>478</v>
      </c>
      <c r="B29" s="193" t="s">
        <v>296</v>
      </c>
      <c r="C29" s="179"/>
      <c r="D29" s="179"/>
      <c r="E29" s="414">
        <v>0.9</v>
      </c>
      <c r="F29" s="194"/>
      <c r="G29" s="182">
        <f>SUM(I29+K29+M29+O29+Q29+S29+U29+W29+Y29+AA29+AC29)</f>
        <v>0</v>
      </c>
      <c r="H29" s="183"/>
      <c r="I29" s="180">
        <f>'Maturity Analysis'!I29</f>
        <v>0</v>
      </c>
      <c r="J29" s="420"/>
      <c r="K29" s="416">
        <v>0</v>
      </c>
      <c r="L29" s="417"/>
      <c r="M29" s="416">
        <f>'Maturity Analysis'!K29+'Maturity Analysis'!M29+(SUM('Maturity Analysis'!O29:AA29)*0.9)</f>
        <v>0</v>
      </c>
      <c r="N29" s="417"/>
      <c r="O29" s="416">
        <v>0</v>
      </c>
      <c r="P29" s="417"/>
      <c r="Q29" s="416">
        <v>0</v>
      </c>
      <c r="R29" s="183"/>
      <c r="S29" s="416">
        <v>0</v>
      </c>
      <c r="T29" s="183"/>
      <c r="U29" s="416">
        <v>0</v>
      </c>
      <c r="V29" s="183"/>
      <c r="W29" s="416">
        <v>0</v>
      </c>
      <c r="X29" s="183"/>
      <c r="Y29" s="416">
        <v>0</v>
      </c>
      <c r="Z29" s="183"/>
      <c r="AA29" s="416">
        <v>0</v>
      </c>
      <c r="AB29" s="183"/>
      <c r="AC29" s="418">
        <f>SUM('Maturity Analysis'!O29:AA29)*0.1</f>
        <v>0</v>
      </c>
      <c r="AD29" s="183"/>
      <c r="AE29" s="176"/>
      <c r="AF29" s="176"/>
      <c r="AG29" s="176"/>
      <c r="AH29" s="176"/>
      <c r="AI29" s="176"/>
      <c r="AJ29" s="176"/>
      <c r="AK29" s="176"/>
      <c r="AL29" s="176"/>
      <c r="AM29" s="176"/>
      <c r="AN29" s="176"/>
      <c r="AO29" s="176"/>
      <c r="AP29" s="176"/>
      <c r="AQ29" s="176"/>
      <c r="AR29" s="176"/>
      <c r="AS29" s="176"/>
      <c r="AT29" s="176"/>
      <c r="AU29" s="176"/>
      <c r="AV29" s="176"/>
      <c r="AW29" s="176"/>
      <c r="AX29" s="176"/>
      <c r="AY29" s="176"/>
      <c r="AZ29" s="176"/>
      <c r="BA29" s="176"/>
      <c r="BB29" s="176"/>
      <c r="BC29" s="176"/>
      <c r="BD29" s="176"/>
      <c r="BE29" s="176"/>
      <c r="BF29" s="176"/>
      <c r="BG29" s="176"/>
      <c r="BH29" s="176"/>
      <c r="BI29" s="176"/>
      <c r="BJ29" s="176"/>
      <c r="BK29" s="176"/>
      <c r="BL29" s="176"/>
      <c r="BM29" s="176"/>
      <c r="BN29" s="176"/>
      <c r="BO29" s="176"/>
      <c r="BP29" s="176"/>
      <c r="BQ29" s="176"/>
      <c r="BR29" s="176"/>
      <c r="BS29" s="176"/>
      <c r="BT29" s="176"/>
      <c r="BU29" s="176"/>
      <c r="BV29" s="176"/>
      <c r="BW29" s="176"/>
      <c r="BX29" s="176"/>
      <c r="BY29" s="176"/>
      <c r="BZ29" s="176"/>
      <c r="CA29" s="176"/>
      <c r="CB29" s="176"/>
      <c r="CC29" s="176"/>
      <c r="CD29" s="176"/>
      <c r="CE29" s="176"/>
      <c r="CF29" s="176"/>
      <c r="CG29" s="176"/>
      <c r="CH29" s="176"/>
      <c r="CI29" s="176"/>
      <c r="CJ29" s="176"/>
      <c r="CK29" s="176"/>
      <c r="CL29" s="176"/>
      <c r="CM29" s="176"/>
      <c r="CN29" s="176"/>
      <c r="CO29" s="176"/>
      <c r="CP29" s="176"/>
      <c r="CQ29" s="176"/>
      <c r="CR29" s="176"/>
      <c r="CS29" s="176"/>
      <c r="CT29" s="176"/>
      <c r="CU29" s="176"/>
      <c r="CV29" s="176"/>
      <c r="CW29" s="176"/>
      <c r="CX29" s="176"/>
      <c r="CY29" s="176"/>
    </row>
    <row r="30" spans="1:103" x14ac:dyDescent="0.2">
      <c r="B30" s="167"/>
      <c r="C30" s="179"/>
      <c r="D30" s="179"/>
      <c r="E30" s="414"/>
      <c r="F30" s="181"/>
      <c r="G30" s="183"/>
      <c r="H30" s="183"/>
      <c r="I30" s="422"/>
      <c r="J30" s="417"/>
      <c r="K30" s="417"/>
      <c r="L30" s="417"/>
      <c r="M30" s="417"/>
      <c r="N30" s="417"/>
      <c r="O30" s="417"/>
      <c r="P30" s="417"/>
      <c r="Q30" s="417"/>
      <c r="R30" s="183"/>
      <c r="S30" s="183"/>
      <c r="T30" s="183"/>
      <c r="U30" s="183"/>
      <c r="V30" s="183"/>
      <c r="W30" s="183"/>
      <c r="X30" s="183"/>
      <c r="Y30" s="183"/>
      <c r="Z30" s="183"/>
      <c r="AA30" s="183"/>
      <c r="AB30" s="183"/>
      <c r="AC30" s="408"/>
      <c r="AD30" s="183"/>
      <c r="AE30" s="176"/>
      <c r="AF30" s="176"/>
      <c r="AG30" s="176"/>
      <c r="AH30" s="176"/>
      <c r="AI30" s="176"/>
      <c r="AJ30" s="176"/>
      <c r="AK30" s="176"/>
      <c r="AL30" s="176"/>
      <c r="AM30" s="176"/>
      <c r="AN30" s="176"/>
      <c r="AO30" s="176"/>
      <c r="AP30" s="176"/>
      <c r="AQ30" s="176"/>
      <c r="AR30" s="176"/>
      <c r="AS30" s="176"/>
      <c r="AT30" s="176"/>
      <c r="AU30" s="176"/>
      <c r="AV30" s="176"/>
      <c r="AW30" s="176"/>
      <c r="AX30" s="176"/>
      <c r="AY30" s="176"/>
      <c r="AZ30" s="176"/>
      <c r="BA30" s="176"/>
      <c r="BB30" s="176"/>
      <c r="BC30" s="176"/>
      <c r="BD30" s="176"/>
      <c r="BE30" s="176"/>
      <c r="BF30" s="176"/>
      <c r="BG30" s="176"/>
      <c r="BH30" s="176"/>
      <c r="BI30" s="176"/>
      <c r="BJ30" s="176"/>
      <c r="BK30" s="176"/>
      <c r="BL30" s="176"/>
      <c r="BM30" s="176"/>
      <c r="BN30" s="176"/>
      <c r="BO30" s="176"/>
      <c r="BP30" s="176"/>
      <c r="BQ30" s="176"/>
      <c r="BR30" s="176"/>
      <c r="BS30" s="176"/>
      <c r="BT30" s="176"/>
      <c r="BU30" s="176"/>
      <c r="BV30" s="176"/>
      <c r="BW30" s="176"/>
      <c r="BX30" s="176"/>
      <c r="BY30" s="176"/>
      <c r="BZ30" s="176"/>
      <c r="CA30" s="176"/>
      <c r="CB30" s="176"/>
      <c r="CC30" s="176"/>
      <c r="CD30" s="176"/>
      <c r="CE30" s="176"/>
      <c r="CF30" s="176"/>
      <c r="CG30" s="176"/>
      <c r="CH30" s="176"/>
      <c r="CI30" s="176"/>
      <c r="CJ30" s="176"/>
      <c r="CK30" s="176"/>
      <c r="CL30" s="176"/>
      <c r="CM30" s="176"/>
      <c r="CN30" s="176"/>
      <c r="CO30" s="176"/>
      <c r="CP30" s="176"/>
      <c r="CQ30" s="176"/>
      <c r="CR30" s="176"/>
      <c r="CS30" s="176"/>
      <c r="CT30" s="176"/>
      <c r="CU30" s="176"/>
      <c r="CV30" s="176"/>
      <c r="CW30" s="176"/>
      <c r="CX30" s="176"/>
      <c r="CY30" s="176"/>
    </row>
    <row r="31" spans="1:103" x14ac:dyDescent="0.2">
      <c r="A31" s="166" t="s">
        <v>479</v>
      </c>
      <c r="B31" s="179" t="s">
        <v>297</v>
      </c>
      <c r="C31" s="179"/>
      <c r="D31" s="179"/>
      <c r="E31" s="414"/>
      <c r="F31" s="192"/>
      <c r="G31" s="183"/>
      <c r="H31" s="183"/>
      <c r="I31" s="422"/>
      <c r="J31" s="417"/>
      <c r="K31" s="417"/>
      <c r="L31" s="417"/>
      <c r="M31" s="417"/>
      <c r="N31" s="417"/>
      <c r="O31" s="417"/>
      <c r="P31" s="417"/>
      <c r="Q31" s="417"/>
      <c r="R31" s="183"/>
      <c r="S31" s="183"/>
      <c r="T31" s="183"/>
      <c r="U31" s="183"/>
      <c r="V31" s="183"/>
      <c r="W31" s="183"/>
      <c r="X31" s="183"/>
      <c r="Y31" s="183"/>
      <c r="Z31" s="183"/>
      <c r="AA31" s="183"/>
      <c r="AB31" s="183"/>
      <c r="AC31" s="408"/>
      <c r="AD31" s="183"/>
      <c r="AE31" s="176"/>
      <c r="AF31" s="176"/>
      <c r="AG31" s="176"/>
      <c r="AH31" s="176"/>
      <c r="AI31" s="176"/>
      <c r="AJ31" s="176"/>
      <c r="AK31" s="176"/>
      <c r="AL31" s="176"/>
      <c r="AM31" s="176"/>
      <c r="AN31" s="176"/>
      <c r="AO31" s="176"/>
      <c r="AP31" s="176"/>
      <c r="AQ31" s="176"/>
      <c r="AR31" s="176"/>
      <c r="AS31" s="176"/>
      <c r="AT31" s="176"/>
      <c r="AU31" s="176"/>
      <c r="AV31" s="176"/>
      <c r="AW31" s="176"/>
      <c r="AX31" s="176"/>
      <c r="AY31" s="176"/>
      <c r="AZ31" s="176"/>
      <c r="BA31" s="176"/>
      <c r="BB31" s="176"/>
      <c r="BC31" s="176"/>
      <c r="BD31" s="176"/>
      <c r="BE31" s="176"/>
      <c r="BF31" s="176"/>
      <c r="BG31" s="176"/>
      <c r="BH31" s="176"/>
      <c r="BI31" s="176"/>
      <c r="BJ31" s="176"/>
      <c r="BK31" s="176"/>
      <c r="BL31" s="176"/>
      <c r="BM31" s="176"/>
      <c r="BN31" s="176"/>
      <c r="BO31" s="176"/>
      <c r="BP31" s="176"/>
      <c r="BQ31" s="176"/>
      <c r="BR31" s="176"/>
      <c r="BS31" s="176"/>
      <c r="BT31" s="176"/>
      <c r="BU31" s="176"/>
      <c r="BV31" s="176"/>
      <c r="BW31" s="176"/>
      <c r="BX31" s="176"/>
      <c r="BY31" s="176"/>
      <c r="BZ31" s="176"/>
      <c r="CA31" s="176"/>
      <c r="CB31" s="176"/>
      <c r="CC31" s="176"/>
      <c r="CD31" s="176"/>
      <c r="CE31" s="176"/>
      <c r="CF31" s="176"/>
      <c r="CG31" s="176"/>
      <c r="CH31" s="176"/>
      <c r="CI31" s="176"/>
      <c r="CJ31" s="176"/>
      <c r="CK31" s="176"/>
      <c r="CL31" s="176"/>
      <c r="CM31" s="176"/>
      <c r="CN31" s="176"/>
      <c r="CO31" s="176"/>
      <c r="CP31" s="176"/>
      <c r="CQ31" s="176"/>
      <c r="CR31" s="176"/>
      <c r="CS31" s="176"/>
      <c r="CT31" s="176"/>
      <c r="CU31" s="176"/>
      <c r="CV31" s="176"/>
      <c r="CW31" s="176"/>
      <c r="CX31" s="176"/>
      <c r="CY31" s="176"/>
    </row>
    <row r="32" spans="1:103" x14ac:dyDescent="0.2">
      <c r="B32" s="167" t="s">
        <v>930</v>
      </c>
      <c r="C32" s="179"/>
      <c r="D32" s="179"/>
      <c r="E32" s="414">
        <v>0.9</v>
      </c>
      <c r="F32" s="181"/>
      <c r="G32" s="182">
        <f>SUM(I32+K32+M32+O32+Q32+S32+U32+W32+Y32+AA32+AC32)</f>
        <v>0</v>
      </c>
      <c r="H32" s="183"/>
      <c r="I32" s="180">
        <f>'Maturity Analysis'!I32</f>
        <v>0</v>
      </c>
      <c r="J32" s="420"/>
      <c r="K32" s="416">
        <v>0</v>
      </c>
      <c r="L32" s="417"/>
      <c r="M32" s="416">
        <f>'Maturity Analysis'!K32+'Maturity Analysis'!M32+(SUM('Maturity Analysis'!O32:AA32)*0.9)</f>
        <v>0</v>
      </c>
      <c r="N32" s="417"/>
      <c r="O32" s="416">
        <v>0</v>
      </c>
      <c r="P32" s="417"/>
      <c r="Q32" s="416">
        <v>0</v>
      </c>
      <c r="R32" s="183"/>
      <c r="S32" s="416">
        <v>0</v>
      </c>
      <c r="T32" s="183"/>
      <c r="U32" s="416">
        <v>0</v>
      </c>
      <c r="V32" s="183"/>
      <c r="W32" s="416">
        <v>0</v>
      </c>
      <c r="X32" s="183"/>
      <c r="Y32" s="416">
        <v>0</v>
      </c>
      <c r="Z32" s="183"/>
      <c r="AA32" s="416">
        <v>0</v>
      </c>
      <c r="AB32" s="183"/>
      <c r="AC32" s="418">
        <f>SUM('Maturity Analysis'!O32:AA32)*0.1</f>
        <v>0</v>
      </c>
      <c r="AD32" s="183"/>
      <c r="AE32" s="176"/>
      <c r="AF32" s="176"/>
      <c r="AG32" s="176"/>
      <c r="AH32" s="176"/>
      <c r="AI32" s="176"/>
      <c r="AJ32" s="176"/>
      <c r="AK32" s="176"/>
      <c r="AL32" s="176"/>
      <c r="AM32" s="176"/>
      <c r="AN32" s="176"/>
      <c r="AO32" s="176"/>
      <c r="AP32" s="176"/>
      <c r="AQ32" s="176"/>
      <c r="AR32" s="176"/>
      <c r="AS32" s="176"/>
      <c r="AT32" s="176"/>
      <c r="AU32" s="176"/>
      <c r="AV32" s="176"/>
      <c r="AW32" s="176"/>
      <c r="AX32" s="176"/>
      <c r="AY32" s="176"/>
      <c r="AZ32" s="176"/>
      <c r="BA32" s="176"/>
      <c r="BB32" s="176"/>
      <c r="BC32" s="176"/>
      <c r="BD32" s="176"/>
      <c r="BE32" s="176"/>
      <c r="BF32" s="176"/>
      <c r="BG32" s="176"/>
      <c r="BH32" s="176"/>
      <c r="BI32" s="176"/>
      <c r="BJ32" s="176"/>
      <c r="BK32" s="176"/>
      <c r="BL32" s="176"/>
      <c r="BM32" s="176"/>
      <c r="BN32" s="176"/>
      <c r="BO32" s="176"/>
      <c r="BP32" s="176"/>
      <c r="BQ32" s="176"/>
      <c r="BR32" s="176"/>
      <c r="BS32" s="176"/>
      <c r="BT32" s="176"/>
      <c r="BU32" s="176"/>
      <c r="BV32" s="176"/>
      <c r="BW32" s="176"/>
      <c r="BX32" s="176"/>
      <c r="BY32" s="176"/>
      <c r="BZ32" s="176"/>
      <c r="CA32" s="176"/>
      <c r="CB32" s="176"/>
      <c r="CC32" s="176"/>
      <c r="CD32" s="176"/>
      <c r="CE32" s="176"/>
      <c r="CF32" s="176"/>
      <c r="CG32" s="176"/>
      <c r="CH32" s="176"/>
      <c r="CI32" s="176"/>
      <c r="CJ32" s="176"/>
      <c r="CK32" s="176"/>
      <c r="CL32" s="176"/>
      <c r="CM32" s="176"/>
      <c r="CN32" s="176"/>
      <c r="CO32" s="176"/>
      <c r="CP32" s="176"/>
      <c r="CQ32" s="176"/>
      <c r="CR32" s="176"/>
      <c r="CS32" s="176"/>
      <c r="CT32" s="176"/>
      <c r="CU32" s="176"/>
      <c r="CV32" s="176"/>
      <c r="CW32" s="176"/>
      <c r="CX32" s="176"/>
      <c r="CY32" s="176"/>
    </row>
    <row r="33" spans="1:103" x14ac:dyDescent="0.2">
      <c r="B33" s="167"/>
      <c r="C33" s="179"/>
      <c r="D33" s="179"/>
      <c r="E33" s="166"/>
      <c r="F33" s="181"/>
      <c r="G33" s="183"/>
      <c r="H33" s="183"/>
      <c r="I33" s="183"/>
      <c r="J33" s="417"/>
      <c r="K33" s="417"/>
      <c r="L33" s="417"/>
      <c r="M33" s="417"/>
      <c r="N33" s="417"/>
      <c r="O33" s="417"/>
      <c r="P33" s="417"/>
      <c r="Q33" s="417"/>
      <c r="R33" s="183"/>
      <c r="S33" s="183"/>
      <c r="T33" s="183"/>
      <c r="U33" s="183"/>
      <c r="V33" s="183"/>
      <c r="W33" s="183"/>
      <c r="X33" s="183"/>
      <c r="Y33" s="183"/>
      <c r="Z33" s="183"/>
      <c r="AA33" s="183"/>
      <c r="AB33" s="183"/>
      <c r="AC33" s="183"/>
      <c r="AD33" s="183"/>
      <c r="AE33" s="176"/>
      <c r="AF33" s="176"/>
      <c r="AG33" s="176"/>
      <c r="AH33" s="176"/>
      <c r="AI33" s="176"/>
      <c r="AJ33" s="176"/>
      <c r="AK33" s="176"/>
      <c r="AL33" s="176"/>
      <c r="AM33" s="176"/>
      <c r="AN33" s="176"/>
      <c r="AO33" s="176"/>
      <c r="AP33" s="176"/>
      <c r="AQ33" s="176"/>
      <c r="AR33" s="176"/>
      <c r="AS33" s="176"/>
      <c r="AT33" s="176"/>
      <c r="AU33" s="176"/>
      <c r="AV33" s="176"/>
      <c r="AW33" s="176"/>
      <c r="AX33" s="176"/>
      <c r="AY33" s="176"/>
      <c r="AZ33" s="176"/>
      <c r="BA33" s="176"/>
      <c r="BB33" s="176"/>
      <c r="BC33" s="176"/>
      <c r="BD33" s="176"/>
      <c r="BE33" s="176"/>
      <c r="BF33" s="176"/>
      <c r="BG33" s="176"/>
      <c r="BH33" s="176"/>
      <c r="BI33" s="176"/>
      <c r="BJ33" s="176"/>
      <c r="BK33" s="176"/>
      <c r="BL33" s="176"/>
      <c r="BM33" s="176"/>
      <c r="BN33" s="176"/>
      <c r="BO33" s="176"/>
      <c r="BP33" s="176"/>
      <c r="BQ33" s="176"/>
      <c r="BR33" s="176"/>
      <c r="BS33" s="176"/>
      <c r="BT33" s="176"/>
      <c r="BU33" s="176"/>
      <c r="BV33" s="176"/>
      <c r="BW33" s="176"/>
      <c r="BX33" s="176"/>
      <c r="BY33" s="176"/>
      <c r="BZ33" s="176"/>
      <c r="CA33" s="176"/>
      <c r="CB33" s="176"/>
      <c r="CC33" s="176"/>
      <c r="CD33" s="176"/>
      <c r="CE33" s="176"/>
      <c r="CF33" s="176"/>
      <c r="CG33" s="176"/>
      <c r="CH33" s="176"/>
      <c r="CI33" s="176"/>
      <c r="CJ33" s="176"/>
      <c r="CK33" s="176"/>
      <c r="CL33" s="176"/>
      <c r="CM33" s="176"/>
      <c r="CN33" s="176"/>
      <c r="CO33" s="176"/>
      <c r="CP33" s="176"/>
      <c r="CQ33" s="176"/>
      <c r="CR33" s="176"/>
      <c r="CS33" s="176"/>
      <c r="CT33" s="176"/>
      <c r="CU33" s="176"/>
      <c r="CV33" s="176"/>
      <c r="CW33" s="176"/>
      <c r="CX33" s="176"/>
      <c r="CY33" s="176"/>
    </row>
    <row r="34" spans="1:103" x14ac:dyDescent="0.2">
      <c r="A34" s="166" t="s">
        <v>480</v>
      </c>
      <c r="B34" s="167" t="s">
        <v>6</v>
      </c>
      <c r="C34" s="179"/>
      <c r="D34" s="179"/>
      <c r="E34" s="181"/>
      <c r="F34" s="181"/>
      <c r="G34" s="182">
        <f>SUM(I34+K34+M34+O34+Q34+S34+U34+W34+Y34+AA34+AC34)</f>
        <v>0</v>
      </c>
      <c r="H34" s="183"/>
      <c r="I34" s="180">
        <f>'Maturity Analysis'!I34</f>
        <v>0</v>
      </c>
      <c r="J34" s="420"/>
      <c r="K34" s="180">
        <f>'Maturity Analysis'!K34</f>
        <v>0</v>
      </c>
      <c r="L34" s="417"/>
      <c r="M34" s="180">
        <f>'Maturity Analysis'!M34</f>
        <v>0</v>
      </c>
      <c r="N34" s="417"/>
      <c r="O34" s="180">
        <f>'Maturity Analysis'!O34</f>
        <v>0</v>
      </c>
      <c r="P34" s="417"/>
      <c r="Q34" s="180">
        <f>'Maturity Analysis'!Q34</f>
        <v>0</v>
      </c>
      <c r="R34" s="183"/>
      <c r="S34" s="180">
        <f>'Maturity Analysis'!S34</f>
        <v>0</v>
      </c>
      <c r="T34" s="183"/>
      <c r="U34" s="180">
        <f>'Maturity Analysis'!U34</f>
        <v>0</v>
      </c>
      <c r="V34" s="183"/>
      <c r="W34" s="180">
        <f>'Maturity Analysis'!W34</f>
        <v>0</v>
      </c>
      <c r="X34" s="183"/>
      <c r="Y34" s="180">
        <f>'Maturity Analysis'!Y34</f>
        <v>0</v>
      </c>
      <c r="Z34" s="183"/>
      <c r="AA34" s="180">
        <f>'Maturity Analysis'!AA34</f>
        <v>0</v>
      </c>
      <c r="AB34" s="183"/>
      <c r="AC34" s="411"/>
      <c r="AD34" s="183"/>
      <c r="AE34" s="176"/>
      <c r="AF34" s="176"/>
      <c r="AG34" s="176"/>
      <c r="AH34" s="176"/>
      <c r="AI34" s="176"/>
      <c r="AJ34" s="176"/>
      <c r="AK34" s="176"/>
      <c r="AL34" s="176"/>
      <c r="AM34" s="176"/>
      <c r="AN34" s="176"/>
      <c r="AO34" s="176"/>
      <c r="AP34" s="176"/>
      <c r="AQ34" s="176"/>
      <c r="AR34" s="176"/>
      <c r="AS34" s="176"/>
      <c r="AT34" s="176"/>
      <c r="AU34" s="176"/>
      <c r="AV34" s="176"/>
      <c r="AW34" s="176"/>
      <c r="AX34" s="176"/>
      <c r="AY34" s="176"/>
      <c r="AZ34" s="176"/>
      <c r="BA34" s="176"/>
      <c r="BB34" s="176"/>
      <c r="BC34" s="176"/>
      <c r="BD34" s="176"/>
      <c r="BE34" s="176"/>
      <c r="BF34" s="176"/>
      <c r="BG34" s="176"/>
      <c r="BH34" s="176"/>
      <c r="BI34" s="176"/>
      <c r="BJ34" s="176"/>
      <c r="BK34" s="176"/>
      <c r="BL34" s="176"/>
      <c r="BM34" s="176"/>
      <c r="BN34" s="176"/>
      <c r="BO34" s="176"/>
      <c r="BP34" s="176"/>
      <c r="BQ34" s="176"/>
      <c r="BR34" s="176"/>
      <c r="BS34" s="176"/>
      <c r="BT34" s="176"/>
      <c r="BU34" s="176"/>
      <c r="BV34" s="176"/>
      <c r="BW34" s="176"/>
      <c r="BX34" s="176"/>
      <c r="BY34" s="176"/>
      <c r="BZ34" s="176"/>
      <c r="CA34" s="176"/>
      <c r="CB34" s="176"/>
      <c r="CC34" s="176"/>
      <c r="CD34" s="176"/>
      <c r="CE34" s="176"/>
      <c r="CF34" s="176"/>
      <c r="CG34" s="176"/>
      <c r="CH34" s="176"/>
      <c r="CI34" s="176"/>
      <c r="CJ34" s="176"/>
      <c r="CK34" s="176"/>
      <c r="CL34" s="176"/>
      <c r="CM34" s="176"/>
      <c r="CN34" s="176"/>
      <c r="CO34" s="176"/>
      <c r="CP34" s="176"/>
      <c r="CQ34" s="176"/>
      <c r="CR34" s="176"/>
      <c r="CS34" s="176"/>
      <c r="CT34" s="176"/>
      <c r="CU34" s="176"/>
      <c r="CV34" s="176"/>
      <c r="CW34" s="176"/>
      <c r="CX34" s="176"/>
      <c r="CY34" s="176"/>
    </row>
    <row r="35" spans="1:103" x14ac:dyDescent="0.2">
      <c r="B35" s="167"/>
      <c r="C35" s="179"/>
      <c r="D35" s="179"/>
      <c r="E35" s="181"/>
      <c r="F35" s="181"/>
      <c r="G35" s="183"/>
      <c r="H35" s="183"/>
      <c r="I35" s="183"/>
      <c r="J35" s="417"/>
      <c r="K35" s="417"/>
      <c r="L35" s="417"/>
      <c r="M35" s="417"/>
      <c r="N35" s="417"/>
      <c r="O35" s="417"/>
      <c r="P35" s="417"/>
      <c r="Q35" s="417"/>
      <c r="R35" s="183"/>
      <c r="S35" s="183"/>
      <c r="T35" s="183"/>
      <c r="U35" s="183"/>
      <c r="V35" s="183"/>
      <c r="W35" s="183"/>
      <c r="X35" s="183"/>
      <c r="Y35" s="183"/>
      <c r="Z35" s="183"/>
      <c r="AA35" s="183"/>
      <c r="AB35" s="183"/>
      <c r="AC35" s="411"/>
      <c r="AD35" s="183"/>
      <c r="AE35" s="176"/>
      <c r="AF35" s="176"/>
      <c r="AG35" s="176"/>
      <c r="AH35" s="176"/>
      <c r="AI35" s="176"/>
      <c r="AJ35" s="176"/>
      <c r="AK35" s="176"/>
      <c r="AL35" s="176"/>
      <c r="AM35" s="176"/>
      <c r="AN35" s="176"/>
      <c r="AO35" s="176"/>
      <c r="AP35" s="176"/>
      <c r="AQ35" s="176"/>
      <c r="AR35" s="176"/>
      <c r="AS35" s="176"/>
      <c r="AT35" s="176"/>
      <c r="AU35" s="176"/>
      <c r="AV35" s="176"/>
      <c r="AW35" s="176"/>
      <c r="AX35" s="176"/>
      <c r="AY35" s="176"/>
      <c r="AZ35" s="176"/>
      <c r="BA35" s="176"/>
      <c r="BB35" s="176"/>
      <c r="BC35" s="176"/>
      <c r="BD35" s="176"/>
      <c r="BE35" s="176"/>
      <c r="BF35" s="176"/>
      <c r="BG35" s="176"/>
      <c r="BH35" s="176"/>
      <c r="BI35" s="176"/>
      <c r="BJ35" s="176"/>
      <c r="BK35" s="176"/>
      <c r="BL35" s="176"/>
      <c r="BM35" s="176"/>
      <c r="BN35" s="176"/>
      <c r="BO35" s="176"/>
      <c r="BP35" s="176"/>
      <c r="BQ35" s="176"/>
      <c r="BR35" s="176"/>
      <c r="BS35" s="176"/>
      <c r="BT35" s="176"/>
      <c r="BU35" s="176"/>
      <c r="BV35" s="176"/>
      <c r="BW35" s="176"/>
      <c r="BX35" s="176"/>
      <c r="BY35" s="176"/>
      <c r="BZ35" s="176"/>
      <c r="CA35" s="176"/>
      <c r="CB35" s="176"/>
      <c r="CC35" s="176"/>
      <c r="CD35" s="176"/>
      <c r="CE35" s="176"/>
      <c r="CF35" s="176"/>
      <c r="CG35" s="176"/>
      <c r="CH35" s="176"/>
      <c r="CI35" s="176"/>
      <c r="CJ35" s="176"/>
      <c r="CK35" s="176"/>
      <c r="CL35" s="176"/>
      <c r="CM35" s="176"/>
      <c r="CN35" s="176"/>
      <c r="CO35" s="176"/>
      <c r="CP35" s="176"/>
      <c r="CQ35" s="176"/>
      <c r="CR35" s="176"/>
      <c r="CS35" s="176"/>
      <c r="CT35" s="176"/>
      <c r="CU35" s="176"/>
      <c r="CV35" s="176"/>
      <c r="CW35" s="176"/>
      <c r="CX35" s="176"/>
      <c r="CY35" s="176"/>
    </row>
    <row r="36" spans="1:103" x14ac:dyDescent="0.2">
      <c r="A36" s="166" t="s">
        <v>481</v>
      </c>
      <c r="B36" s="179" t="s">
        <v>298</v>
      </c>
      <c r="C36" s="179"/>
      <c r="D36" s="179"/>
      <c r="E36" s="192"/>
      <c r="F36" s="192"/>
      <c r="G36" s="182">
        <f>SUM(I36+K36+M36+O36+Q36+S36+U36+W36+Y36+AA36+AC36)</f>
        <v>0</v>
      </c>
      <c r="H36" s="183"/>
      <c r="I36" s="180">
        <f>'Maturity Analysis'!I36</f>
        <v>0</v>
      </c>
      <c r="J36" s="420"/>
      <c r="K36" s="180">
        <f>'Maturity Analysis'!K36</f>
        <v>0</v>
      </c>
      <c r="L36" s="417"/>
      <c r="M36" s="180">
        <f>'Maturity Analysis'!M36</f>
        <v>0</v>
      </c>
      <c r="N36" s="417"/>
      <c r="O36" s="180">
        <f>'Maturity Analysis'!O36</f>
        <v>0</v>
      </c>
      <c r="P36" s="417"/>
      <c r="Q36" s="180">
        <f>'Maturity Analysis'!Q36</f>
        <v>0</v>
      </c>
      <c r="R36" s="183"/>
      <c r="S36" s="180">
        <f>'Maturity Analysis'!S36</f>
        <v>0</v>
      </c>
      <c r="T36" s="183"/>
      <c r="U36" s="180">
        <f>'Maturity Analysis'!U36</f>
        <v>0</v>
      </c>
      <c r="V36" s="183"/>
      <c r="W36" s="180">
        <f>'Maturity Analysis'!W36</f>
        <v>0</v>
      </c>
      <c r="X36" s="183"/>
      <c r="Y36" s="180">
        <f>'Maturity Analysis'!Y36</f>
        <v>0</v>
      </c>
      <c r="Z36" s="183"/>
      <c r="AA36" s="180">
        <f>'Maturity Analysis'!AA36</f>
        <v>0</v>
      </c>
      <c r="AB36" s="183"/>
      <c r="AC36" s="411"/>
      <c r="AD36" s="183"/>
      <c r="AE36" s="176"/>
      <c r="AF36" s="176"/>
      <c r="AG36" s="176"/>
      <c r="AH36" s="176"/>
      <c r="AI36" s="176"/>
      <c r="AJ36" s="176"/>
      <c r="AK36" s="176"/>
      <c r="AL36" s="176"/>
      <c r="AM36" s="176"/>
      <c r="AN36" s="176"/>
      <c r="AO36" s="176"/>
      <c r="AP36" s="176"/>
      <c r="AQ36" s="176"/>
      <c r="AR36" s="176"/>
      <c r="AS36" s="176"/>
      <c r="AT36" s="176"/>
      <c r="AU36" s="176"/>
      <c r="AV36" s="176"/>
      <c r="AW36" s="176"/>
      <c r="AX36" s="176"/>
      <c r="AY36" s="176"/>
      <c r="AZ36" s="176"/>
      <c r="BA36" s="176"/>
      <c r="BB36" s="176"/>
      <c r="BC36" s="176"/>
      <c r="BD36" s="176"/>
      <c r="BE36" s="176"/>
      <c r="BF36" s="176"/>
      <c r="BG36" s="176"/>
      <c r="BH36" s="176"/>
      <c r="BI36" s="176"/>
      <c r="BJ36" s="176"/>
      <c r="BK36" s="176"/>
      <c r="BL36" s="176"/>
      <c r="BM36" s="176"/>
      <c r="BN36" s="176"/>
      <c r="BO36" s="176"/>
      <c r="BP36" s="176"/>
      <c r="BQ36" s="176"/>
      <c r="BR36" s="176"/>
      <c r="BS36" s="176"/>
      <c r="BT36" s="176"/>
      <c r="BU36" s="176"/>
      <c r="BV36" s="176"/>
      <c r="BW36" s="176"/>
      <c r="BX36" s="176"/>
      <c r="BY36" s="176"/>
      <c r="BZ36" s="176"/>
      <c r="CA36" s="176"/>
      <c r="CB36" s="176"/>
      <c r="CC36" s="176"/>
      <c r="CD36" s="176"/>
      <c r="CE36" s="176"/>
      <c r="CF36" s="176"/>
      <c r="CG36" s="176"/>
      <c r="CH36" s="176"/>
      <c r="CI36" s="176"/>
      <c r="CJ36" s="176"/>
      <c r="CK36" s="176"/>
      <c r="CL36" s="176"/>
      <c r="CM36" s="176"/>
      <c r="CN36" s="176"/>
      <c r="CO36" s="176"/>
      <c r="CP36" s="176"/>
      <c r="CQ36" s="176"/>
      <c r="CR36" s="176"/>
      <c r="CS36" s="176"/>
      <c r="CT36" s="176"/>
      <c r="CU36" s="176"/>
      <c r="CV36" s="176"/>
      <c r="CW36" s="176"/>
      <c r="CX36" s="176"/>
      <c r="CY36" s="176"/>
    </row>
    <row r="37" spans="1:103" x14ac:dyDescent="0.2">
      <c r="B37" s="167"/>
      <c r="C37" s="179"/>
      <c r="D37" s="179"/>
      <c r="E37" s="181"/>
      <c r="F37" s="181"/>
      <c r="G37" s="183"/>
      <c r="H37" s="183"/>
      <c r="I37" s="183"/>
      <c r="J37" s="417"/>
      <c r="K37" s="417"/>
      <c r="L37" s="417"/>
      <c r="M37" s="417"/>
      <c r="N37" s="417"/>
      <c r="O37" s="417"/>
      <c r="P37" s="417"/>
      <c r="Q37" s="417"/>
      <c r="R37" s="183"/>
      <c r="S37" s="183"/>
      <c r="T37" s="183"/>
      <c r="U37" s="183"/>
      <c r="V37" s="183"/>
      <c r="W37" s="183"/>
      <c r="X37" s="183"/>
      <c r="Y37" s="183"/>
      <c r="Z37" s="183"/>
      <c r="AA37" s="183"/>
      <c r="AB37" s="183"/>
      <c r="AC37" s="411"/>
      <c r="AD37" s="183"/>
      <c r="AE37" s="176"/>
      <c r="AF37" s="176"/>
      <c r="AG37" s="176"/>
      <c r="AH37" s="176"/>
      <c r="AI37" s="176"/>
      <c r="AJ37" s="176"/>
      <c r="AK37" s="176"/>
      <c r="AL37" s="176"/>
      <c r="AM37" s="176"/>
      <c r="AN37" s="176"/>
      <c r="AO37" s="176"/>
      <c r="AP37" s="176"/>
      <c r="AQ37" s="176"/>
      <c r="AR37" s="176"/>
      <c r="AS37" s="176"/>
      <c r="AT37" s="176"/>
      <c r="AU37" s="176"/>
      <c r="AV37" s="176"/>
      <c r="AW37" s="176"/>
      <c r="AX37" s="176"/>
      <c r="AY37" s="176"/>
      <c r="AZ37" s="176"/>
      <c r="BA37" s="176"/>
      <c r="BB37" s="176"/>
      <c r="BC37" s="176"/>
      <c r="BD37" s="176"/>
      <c r="BE37" s="176"/>
      <c r="BF37" s="176"/>
      <c r="BG37" s="176"/>
      <c r="BH37" s="176"/>
      <c r="BI37" s="176"/>
      <c r="BJ37" s="176"/>
      <c r="BK37" s="176"/>
      <c r="BL37" s="176"/>
      <c r="BM37" s="176"/>
      <c r="BN37" s="176"/>
      <c r="BO37" s="176"/>
      <c r="BP37" s="176"/>
      <c r="BQ37" s="176"/>
      <c r="BR37" s="176"/>
      <c r="BS37" s="176"/>
      <c r="BT37" s="176"/>
      <c r="BU37" s="176"/>
      <c r="BV37" s="176"/>
      <c r="BW37" s="176"/>
      <c r="BX37" s="176"/>
      <c r="BY37" s="176"/>
      <c r="BZ37" s="176"/>
      <c r="CA37" s="176"/>
      <c r="CB37" s="176"/>
      <c r="CC37" s="176"/>
      <c r="CD37" s="176"/>
      <c r="CE37" s="176"/>
      <c r="CF37" s="176"/>
      <c r="CG37" s="176"/>
      <c r="CH37" s="176"/>
      <c r="CI37" s="176"/>
      <c r="CJ37" s="176"/>
      <c r="CK37" s="176"/>
      <c r="CL37" s="176"/>
      <c r="CM37" s="176"/>
      <c r="CN37" s="176"/>
      <c r="CO37" s="176"/>
      <c r="CP37" s="176"/>
      <c r="CQ37" s="176"/>
      <c r="CR37" s="176"/>
      <c r="CS37" s="176"/>
      <c r="CT37" s="176"/>
      <c r="CU37" s="176"/>
      <c r="CV37" s="176"/>
      <c r="CW37" s="176"/>
      <c r="CX37" s="176"/>
      <c r="CY37" s="176"/>
    </row>
    <row r="38" spans="1:103" x14ac:dyDescent="0.2">
      <c r="A38" s="166" t="s">
        <v>482</v>
      </c>
      <c r="B38" s="179" t="s">
        <v>299</v>
      </c>
      <c r="C38" s="179"/>
      <c r="D38" s="179"/>
      <c r="E38" s="192"/>
      <c r="F38" s="192"/>
      <c r="G38" s="182">
        <f>SUM(I38+K38+M38+O38+Q38+S38+U38+W38+Y38+AA38+AC38)</f>
        <v>0</v>
      </c>
      <c r="H38" s="183"/>
      <c r="I38" s="180">
        <f>'Maturity Analysis'!I38</f>
        <v>0</v>
      </c>
      <c r="J38" s="420"/>
      <c r="K38" s="180">
        <f>'Maturity Analysis'!K38</f>
        <v>0</v>
      </c>
      <c r="L38" s="417"/>
      <c r="M38" s="180">
        <f>'Maturity Analysis'!M38</f>
        <v>0</v>
      </c>
      <c r="N38" s="417"/>
      <c r="O38" s="180">
        <f>'Maturity Analysis'!O38</f>
        <v>0</v>
      </c>
      <c r="P38" s="417"/>
      <c r="Q38" s="180">
        <f>'Maturity Analysis'!Q38</f>
        <v>0</v>
      </c>
      <c r="R38" s="183"/>
      <c r="S38" s="180">
        <f>'Maturity Analysis'!S38</f>
        <v>0</v>
      </c>
      <c r="T38" s="183"/>
      <c r="U38" s="180">
        <f>'Maturity Analysis'!U38</f>
        <v>0</v>
      </c>
      <c r="V38" s="183"/>
      <c r="W38" s="180">
        <f>'Maturity Analysis'!W38</f>
        <v>0</v>
      </c>
      <c r="X38" s="183"/>
      <c r="Y38" s="180">
        <f>'Maturity Analysis'!Y38</f>
        <v>0</v>
      </c>
      <c r="Z38" s="183"/>
      <c r="AA38" s="180">
        <f>'Maturity Analysis'!AA38</f>
        <v>0</v>
      </c>
      <c r="AB38" s="183"/>
      <c r="AC38" s="411"/>
      <c r="AD38" s="183"/>
      <c r="AE38" s="176"/>
      <c r="AF38" s="176"/>
      <c r="AG38" s="176"/>
      <c r="AH38" s="176"/>
      <c r="AI38" s="176"/>
      <c r="AJ38" s="176"/>
      <c r="AK38" s="176"/>
      <c r="AL38" s="176"/>
      <c r="AM38" s="176"/>
      <c r="AN38" s="176"/>
      <c r="AO38" s="176"/>
      <c r="AP38" s="176"/>
      <c r="AQ38" s="176"/>
      <c r="AR38" s="176"/>
      <c r="AS38" s="176"/>
      <c r="AT38" s="176"/>
      <c r="AU38" s="176"/>
      <c r="AV38" s="176"/>
      <c r="AW38" s="176"/>
      <c r="AX38" s="176"/>
      <c r="AY38" s="176"/>
      <c r="AZ38" s="176"/>
      <c r="BA38" s="176"/>
      <c r="BB38" s="176"/>
      <c r="BC38" s="176"/>
      <c r="BD38" s="176"/>
      <c r="BE38" s="176"/>
      <c r="BF38" s="176"/>
      <c r="BG38" s="176"/>
      <c r="BH38" s="176"/>
      <c r="BI38" s="176"/>
      <c r="BJ38" s="176"/>
      <c r="BK38" s="176"/>
      <c r="BL38" s="176"/>
      <c r="BM38" s="176"/>
      <c r="BN38" s="176"/>
      <c r="BO38" s="176"/>
      <c r="BP38" s="176"/>
      <c r="BQ38" s="176"/>
      <c r="BR38" s="176"/>
      <c r="BS38" s="176"/>
      <c r="BT38" s="176"/>
      <c r="BU38" s="176"/>
      <c r="BV38" s="176"/>
      <c r="BW38" s="176"/>
      <c r="BX38" s="176"/>
      <c r="BY38" s="176"/>
      <c r="BZ38" s="176"/>
      <c r="CA38" s="176"/>
      <c r="CB38" s="176"/>
      <c r="CC38" s="176"/>
      <c r="CD38" s="176"/>
      <c r="CE38" s="176"/>
      <c r="CF38" s="176"/>
      <c r="CG38" s="176"/>
      <c r="CH38" s="176"/>
      <c r="CI38" s="176"/>
      <c r="CJ38" s="176"/>
      <c r="CK38" s="176"/>
      <c r="CL38" s="176"/>
      <c r="CM38" s="176"/>
      <c r="CN38" s="176"/>
      <c r="CO38" s="176"/>
      <c r="CP38" s="176"/>
      <c r="CQ38" s="176"/>
      <c r="CR38" s="176"/>
      <c r="CS38" s="176"/>
      <c r="CT38" s="176"/>
      <c r="CU38" s="176"/>
      <c r="CV38" s="176"/>
      <c r="CW38" s="176"/>
      <c r="CX38" s="176"/>
      <c r="CY38" s="176"/>
    </row>
    <row r="39" spans="1:103" x14ac:dyDescent="0.2">
      <c r="B39" s="175"/>
      <c r="C39" s="175"/>
      <c r="D39" s="175"/>
      <c r="E39" s="190"/>
      <c r="F39" s="190"/>
      <c r="G39" s="183"/>
      <c r="H39" s="183"/>
      <c r="I39" s="183"/>
      <c r="J39" s="183"/>
      <c r="K39" s="183"/>
      <c r="L39" s="183"/>
      <c r="M39" s="183"/>
      <c r="N39" s="183"/>
      <c r="O39" s="183"/>
      <c r="P39" s="183"/>
      <c r="Q39" s="183"/>
      <c r="R39" s="183"/>
      <c r="S39" s="183"/>
      <c r="T39" s="183"/>
      <c r="U39" s="183"/>
      <c r="V39" s="183"/>
      <c r="W39" s="183"/>
      <c r="X39" s="183"/>
      <c r="Y39" s="183"/>
      <c r="Z39" s="183"/>
      <c r="AA39" s="183"/>
      <c r="AB39" s="183"/>
      <c r="AC39" s="183"/>
      <c r="AD39" s="183"/>
      <c r="AE39" s="176"/>
      <c r="AF39" s="176"/>
      <c r="AG39" s="176"/>
      <c r="AH39" s="176"/>
      <c r="AI39" s="176"/>
      <c r="AJ39" s="176"/>
      <c r="AK39" s="176"/>
      <c r="AL39" s="176"/>
      <c r="AM39" s="176"/>
      <c r="AN39" s="176"/>
      <c r="AO39" s="176"/>
      <c r="AP39" s="176"/>
      <c r="AQ39" s="176"/>
      <c r="AR39" s="176"/>
      <c r="AS39" s="176"/>
      <c r="AT39" s="176"/>
      <c r="AU39" s="176"/>
      <c r="AV39" s="176"/>
      <c r="AW39" s="176"/>
      <c r="AX39" s="176"/>
      <c r="AY39" s="176"/>
      <c r="AZ39" s="176"/>
      <c r="BA39" s="176"/>
      <c r="BB39" s="176"/>
      <c r="BC39" s="176"/>
      <c r="BD39" s="176"/>
      <c r="BE39" s="176"/>
      <c r="BF39" s="176"/>
      <c r="BG39" s="176"/>
      <c r="BH39" s="176"/>
      <c r="BI39" s="176"/>
      <c r="BJ39" s="176"/>
      <c r="BK39" s="176"/>
      <c r="BL39" s="176"/>
      <c r="BM39" s="176"/>
      <c r="BN39" s="176"/>
      <c r="BO39" s="176"/>
      <c r="BP39" s="176"/>
      <c r="BQ39" s="176"/>
      <c r="BR39" s="176"/>
      <c r="BS39" s="176"/>
      <c r="BT39" s="176"/>
      <c r="BU39" s="176"/>
      <c r="BV39" s="176"/>
      <c r="BW39" s="176"/>
      <c r="BX39" s="176"/>
      <c r="BY39" s="176"/>
      <c r="BZ39" s="176"/>
      <c r="CA39" s="176"/>
      <c r="CB39" s="176"/>
      <c r="CC39" s="176"/>
      <c r="CD39" s="176"/>
      <c r="CE39" s="176"/>
      <c r="CF39" s="176"/>
      <c r="CG39" s="176"/>
      <c r="CH39" s="176"/>
      <c r="CI39" s="176"/>
      <c r="CJ39" s="176"/>
      <c r="CK39" s="176"/>
      <c r="CL39" s="176"/>
      <c r="CM39" s="176"/>
      <c r="CN39" s="176"/>
      <c r="CO39" s="176"/>
      <c r="CP39" s="176"/>
      <c r="CQ39" s="176"/>
      <c r="CR39" s="176"/>
      <c r="CS39" s="176"/>
      <c r="CT39" s="176"/>
      <c r="CU39" s="176"/>
      <c r="CV39" s="176"/>
      <c r="CW39" s="176"/>
      <c r="CX39" s="176"/>
      <c r="CY39" s="176"/>
    </row>
    <row r="40" spans="1:103" x14ac:dyDescent="0.2">
      <c r="A40" s="163" t="s">
        <v>483</v>
      </c>
      <c r="B40" s="174" t="s">
        <v>300</v>
      </c>
      <c r="C40" s="174"/>
      <c r="D40" s="167"/>
      <c r="E40" s="181"/>
      <c r="F40" s="181"/>
      <c r="G40" s="182">
        <f>SUM(I40+K40+M40+O40+Q40+S40+U40+W40+Y40+AA40+AC40)</f>
        <v>0</v>
      </c>
      <c r="H40" s="183"/>
      <c r="I40" s="182">
        <f>SUM(I24+I27+I29+I32+I34+I36+I38)</f>
        <v>0</v>
      </c>
      <c r="J40" s="187"/>
      <c r="K40" s="182">
        <f>SUM(K24+K27+K29+K32+K34+K36+K38)</f>
        <v>0</v>
      </c>
      <c r="L40" s="183"/>
      <c r="M40" s="182">
        <f>SUM(M24+M27+M29+M32+M34+M36+M38)</f>
        <v>0</v>
      </c>
      <c r="N40" s="183"/>
      <c r="O40" s="182">
        <f>SUM(O24+O27+O29+O32+O34+O36+O38)</f>
        <v>0</v>
      </c>
      <c r="P40" s="183"/>
      <c r="Q40" s="182">
        <f>SUM(Q24+Q27+Q29+Q32+Q34+Q36+Q38)</f>
        <v>0</v>
      </c>
      <c r="R40" s="183"/>
      <c r="S40" s="182">
        <f>SUM(S24+S27+S29+S32+S34+S36+S38)</f>
        <v>0</v>
      </c>
      <c r="T40" s="183"/>
      <c r="U40" s="182">
        <f>SUM(U24+U27+U29+U32+U34+U36+U38)</f>
        <v>0</v>
      </c>
      <c r="V40" s="183"/>
      <c r="W40" s="182">
        <f>SUM(W24+W27+W29+W32+W34+W36+W38)</f>
        <v>0</v>
      </c>
      <c r="X40" s="183"/>
      <c r="Y40" s="182">
        <f>SUM(Y24+Y27+Y29+Y32+Y34+Y36+Y38)</f>
        <v>0</v>
      </c>
      <c r="Z40" s="183"/>
      <c r="AA40" s="182">
        <f>SUM(AA24+AA27+AA29+AA32+AA34+AA36+AA38)</f>
        <v>0</v>
      </c>
      <c r="AB40" s="183"/>
      <c r="AC40" s="424">
        <f>SUM(AC27+AC29+AC32)</f>
        <v>0</v>
      </c>
      <c r="AD40" s="183"/>
      <c r="AE40" s="176"/>
      <c r="AF40" s="176"/>
      <c r="AG40" s="176"/>
      <c r="AH40" s="176"/>
      <c r="AI40" s="176"/>
      <c r="AJ40" s="176"/>
      <c r="AK40" s="176"/>
      <c r="AL40" s="176"/>
      <c r="AM40" s="176"/>
      <c r="AN40" s="176"/>
      <c r="AO40" s="176"/>
      <c r="AP40" s="176"/>
      <c r="AQ40" s="176"/>
      <c r="AR40" s="176"/>
      <c r="AS40" s="176"/>
      <c r="AT40" s="176"/>
      <c r="AU40" s="176"/>
      <c r="AV40" s="176"/>
      <c r="AW40" s="176"/>
      <c r="AX40" s="176"/>
      <c r="AY40" s="176"/>
      <c r="AZ40" s="176"/>
      <c r="BA40" s="176"/>
      <c r="BB40" s="176"/>
      <c r="BC40" s="176"/>
      <c r="BD40" s="176"/>
      <c r="BE40" s="176"/>
      <c r="BF40" s="176"/>
      <c r="BG40" s="176"/>
      <c r="BH40" s="176"/>
      <c r="BI40" s="176"/>
      <c r="BJ40" s="176"/>
      <c r="BK40" s="176"/>
      <c r="BL40" s="176"/>
      <c r="BM40" s="176"/>
      <c r="BN40" s="176"/>
      <c r="BO40" s="176"/>
      <c r="BP40" s="176"/>
      <c r="BQ40" s="176"/>
      <c r="BR40" s="176"/>
      <c r="BS40" s="176"/>
      <c r="BT40" s="176"/>
      <c r="BU40" s="176"/>
      <c r="BV40" s="176"/>
      <c r="BW40" s="176"/>
      <c r="BX40" s="176"/>
      <c r="BY40" s="176"/>
      <c r="BZ40" s="176"/>
      <c r="CA40" s="176"/>
      <c r="CB40" s="176"/>
      <c r="CC40" s="176"/>
      <c r="CD40" s="176"/>
      <c r="CE40" s="176"/>
      <c r="CF40" s="176"/>
      <c r="CG40" s="176"/>
      <c r="CH40" s="176"/>
      <c r="CI40" s="176"/>
      <c r="CJ40" s="176"/>
      <c r="CK40" s="176"/>
      <c r="CL40" s="176"/>
      <c r="CM40" s="176"/>
      <c r="CN40" s="176"/>
      <c r="CO40" s="176"/>
      <c r="CP40" s="176"/>
      <c r="CQ40" s="176"/>
      <c r="CR40" s="176"/>
      <c r="CS40" s="176"/>
      <c r="CT40" s="176"/>
      <c r="CU40" s="176"/>
      <c r="CV40" s="176"/>
      <c r="CW40" s="176"/>
      <c r="CX40" s="176"/>
      <c r="CY40" s="176"/>
    </row>
    <row r="41" spans="1:103" x14ac:dyDescent="0.2">
      <c r="B41" s="175"/>
      <c r="C41" s="175"/>
      <c r="D41" s="175"/>
      <c r="E41" s="190"/>
      <c r="F41" s="190"/>
      <c r="G41" s="183"/>
      <c r="H41" s="183"/>
      <c r="I41" s="183"/>
      <c r="J41" s="183"/>
      <c r="K41" s="183"/>
      <c r="L41" s="183"/>
      <c r="M41" s="183"/>
      <c r="N41" s="183"/>
      <c r="O41" s="183"/>
      <c r="P41" s="183"/>
      <c r="Q41" s="183"/>
      <c r="R41" s="183"/>
      <c r="S41" s="183"/>
      <c r="T41" s="183"/>
      <c r="U41" s="183"/>
      <c r="V41" s="183"/>
      <c r="W41" s="183"/>
      <c r="X41" s="183"/>
      <c r="Y41" s="183"/>
      <c r="Z41" s="183"/>
      <c r="AA41" s="183"/>
      <c r="AB41" s="183"/>
      <c r="AC41" s="183"/>
      <c r="AD41" s="183"/>
      <c r="AE41" s="176"/>
      <c r="AF41" s="176"/>
      <c r="AG41" s="176"/>
      <c r="AH41" s="176"/>
      <c r="AI41" s="176"/>
      <c r="AJ41" s="176"/>
      <c r="AK41" s="176"/>
      <c r="AL41" s="176"/>
      <c r="AM41" s="176"/>
      <c r="AN41" s="176"/>
      <c r="AO41" s="176"/>
      <c r="AP41" s="176"/>
      <c r="AQ41" s="176"/>
      <c r="AR41" s="176"/>
      <c r="AS41" s="176"/>
      <c r="AT41" s="176"/>
      <c r="AU41" s="176"/>
      <c r="AV41" s="176"/>
      <c r="AW41" s="176"/>
      <c r="AX41" s="176"/>
      <c r="AY41" s="176"/>
      <c r="AZ41" s="176"/>
      <c r="BA41" s="176"/>
      <c r="BB41" s="176"/>
      <c r="BC41" s="176"/>
      <c r="BD41" s="176"/>
      <c r="BE41" s="176"/>
      <c r="BF41" s="176"/>
      <c r="BG41" s="176"/>
      <c r="BH41" s="176"/>
      <c r="BI41" s="176"/>
      <c r="BJ41" s="176"/>
      <c r="BK41" s="176"/>
      <c r="BL41" s="176"/>
      <c r="BM41" s="176"/>
      <c r="BN41" s="176"/>
      <c r="BO41" s="176"/>
      <c r="BP41" s="176"/>
      <c r="BQ41" s="176"/>
      <c r="BR41" s="176"/>
      <c r="BS41" s="176"/>
      <c r="BT41" s="176"/>
      <c r="BU41" s="176"/>
      <c r="BV41" s="176"/>
      <c r="BW41" s="176"/>
      <c r="BX41" s="176"/>
      <c r="BY41" s="176"/>
      <c r="BZ41" s="176"/>
      <c r="CA41" s="176"/>
      <c r="CB41" s="176"/>
      <c r="CC41" s="176"/>
      <c r="CD41" s="176"/>
      <c r="CE41" s="176"/>
      <c r="CF41" s="176"/>
      <c r="CG41" s="176"/>
      <c r="CH41" s="176"/>
      <c r="CI41" s="176"/>
      <c r="CJ41" s="176"/>
      <c r="CK41" s="176"/>
      <c r="CL41" s="176"/>
      <c r="CM41" s="176"/>
      <c r="CN41" s="176"/>
      <c r="CO41" s="176"/>
      <c r="CP41" s="176"/>
      <c r="CQ41" s="176"/>
      <c r="CR41" s="176"/>
      <c r="CS41" s="176"/>
      <c r="CT41" s="176"/>
      <c r="CU41" s="176"/>
      <c r="CV41" s="176"/>
      <c r="CW41" s="176"/>
      <c r="CX41" s="176"/>
      <c r="CY41" s="176"/>
    </row>
    <row r="42" spans="1:103" x14ac:dyDescent="0.2">
      <c r="A42" s="166" t="s">
        <v>484</v>
      </c>
      <c r="B42" s="167"/>
      <c r="C42" s="167"/>
      <c r="D42" s="167"/>
      <c r="E42" s="181"/>
      <c r="F42" s="181"/>
      <c r="G42" s="195" t="s">
        <v>301</v>
      </c>
      <c r="H42" s="183"/>
      <c r="I42" s="182">
        <f>SUM(I40-I20)</f>
        <v>0</v>
      </c>
      <c r="J42" s="187"/>
      <c r="K42" s="182">
        <f>SUM(K40-K20)</f>
        <v>0</v>
      </c>
      <c r="L42" s="183"/>
      <c r="M42" s="182">
        <f>SUM(M40-M20)</f>
        <v>0</v>
      </c>
      <c r="N42" s="183"/>
      <c r="O42" s="182">
        <f>SUM(O40-O20)</f>
        <v>0</v>
      </c>
      <c r="P42" s="183"/>
      <c r="Q42" s="182">
        <f>SUM(Q40-Q20)</f>
        <v>0</v>
      </c>
      <c r="R42" s="183"/>
      <c r="S42" s="182">
        <f>SUM(S40-S20)</f>
        <v>0</v>
      </c>
      <c r="T42" s="183"/>
      <c r="U42" s="182">
        <f>SUM(U40-U20)</f>
        <v>0</v>
      </c>
      <c r="V42" s="183"/>
      <c r="W42" s="182">
        <f>SUM(W40-W20)</f>
        <v>0</v>
      </c>
      <c r="X42" s="183"/>
      <c r="Y42" s="182">
        <f>SUM(Y40-Y20)</f>
        <v>0</v>
      </c>
      <c r="Z42" s="183"/>
      <c r="AA42" s="182">
        <f>SUM(AA40-AA20)</f>
        <v>0</v>
      </c>
      <c r="AB42" s="183"/>
      <c r="AC42" s="425"/>
      <c r="AD42" s="183"/>
      <c r="AE42" s="176"/>
      <c r="AF42" s="176"/>
      <c r="AG42" s="176"/>
      <c r="AH42" s="176"/>
      <c r="AI42" s="176"/>
      <c r="AJ42" s="176"/>
      <c r="AK42" s="176"/>
      <c r="AL42" s="176"/>
      <c r="AM42" s="176"/>
      <c r="AN42" s="176"/>
      <c r="AO42" s="176"/>
      <c r="AP42" s="176"/>
      <c r="AQ42" s="176"/>
      <c r="AR42" s="176"/>
      <c r="AS42" s="176"/>
      <c r="AT42" s="176"/>
      <c r="AU42" s="176"/>
      <c r="AV42" s="176"/>
      <c r="AW42" s="176"/>
      <c r="AX42" s="176"/>
      <c r="AY42" s="176"/>
      <c r="AZ42" s="176"/>
      <c r="BA42" s="176"/>
      <c r="BB42" s="176"/>
      <c r="BC42" s="176"/>
      <c r="BD42" s="176"/>
      <c r="BE42" s="176"/>
      <c r="BF42" s="176"/>
      <c r="BG42" s="176"/>
      <c r="BH42" s="176"/>
      <c r="BI42" s="176"/>
      <c r="BJ42" s="176"/>
      <c r="BK42" s="176"/>
      <c r="BL42" s="176"/>
      <c r="BM42" s="176"/>
      <c r="BN42" s="176"/>
      <c r="BO42" s="176"/>
      <c r="BP42" s="176"/>
      <c r="BQ42" s="176"/>
      <c r="BR42" s="176"/>
      <c r="BS42" s="176"/>
      <c r="BT42" s="176"/>
      <c r="BU42" s="176"/>
      <c r="BV42" s="176"/>
      <c r="BW42" s="176"/>
      <c r="BX42" s="176"/>
      <c r="BY42" s="176"/>
      <c r="BZ42" s="176"/>
      <c r="CA42" s="176"/>
      <c r="CB42" s="176"/>
      <c r="CC42" s="176"/>
      <c r="CD42" s="176"/>
      <c r="CE42" s="176"/>
      <c r="CF42" s="176"/>
      <c r="CG42" s="176"/>
      <c r="CH42" s="176"/>
      <c r="CI42" s="176"/>
      <c r="CJ42" s="176"/>
      <c r="CK42" s="176"/>
      <c r="CL42" s="176"/>
      <c r="CM42" s="176"/>
      <c r="CN42" s="176"/>
      <c r="CO42" s="176"/>
      <c r="CP42" s="176"/>
      <c r="CQ42" s="176"/>
      <c r="CR42" s="176"/>
      <c r="CS42" s="176"/>
      <c r="CT42" s="176"/>
      <c r="CU42" s="176"/>
      <c r="CV42" s="176"/>
      <c r="CW42" s="176"/>
      <c r="CX42" s="176"/>
      <c r="CY42" s="176"/>
    </row>
    <row r="43" spans="1:103" x14ac:dyDescent="0.2">
      <c r="B43" s="167"/>
      <c r="C43" s="167"/>
      <c r="D43" s="167"/>
      <c r="E43" s="181"/>
      <c r="F43" s="181"/>
      <c r="G43" s="195"/>
      <c r="H43" s="183"/>
      <c r="I43" s="183"/>
      <c r="J43" s="183"/>
      <c r="K43" s="183"/>
      <c r="L43" s="183"/>
      <c r="M43" s="183"/>
      <c r="N43" s="183"/>
      <c r="O43" s="183"/>
      <c r="P43" s="183"/>
      <c r="Q43" s="183"/>
      <c r="R43" s="183"/>
      <c r="S43" s="183"/>
      <c r="T43" s="183"/>
      <c r="U43" s="183"/>
      <c r="V43" s="183"/>
      <c r="W43" s="183"/>
      <c r="X43" s="183"/>
      <c r="Y43" s="183"/>
      <c r="Z43" s="183"/>
      <c r="AA43" s="183"/>
      <c r="AB43" s="183"/>
      <c r="AC43" s="425"/>
      <c r="AD43" s="183"/>
      <c r="AE43" s="176"/>
      <c r="AF43" s="176"/>
      <c r="AG43" s="176"/>
      <c r="AH43" s="176"/>
      <c r="AI43" s="176"/>
      <c r="AJ43" s="176"/>
      <c r="AK43" s="176"/>
      <c r="AL43" s="176"/>
      <c r="AM43" s="176"/>
      <c r="AN43" s="176"/>
      <c r="AO43" s="176"/>
      <c r="AP43" s="176"/>
      <c r="AQ43" s="176"/>
      <c r="AR43" s="176"/>
      <c r="AS43" s="176"/>
      <c r="AT43" s="176"/>
      <c r="AU43" s="176"/>
      <c r="AV43" s="176"/>
      <c r="AW43" s="176"/>
      <c r="AX43" s="176"/>
      <c r="AY43" s="176"/>
      <c r="AZ43" s="176"/>
      <c r="BA43" s="176"/>
      <c r="BB43" s="176"/>
      <c r="BC43" s="176"/>
      <c r="BD43" s="176"/>
      <c r="BE43" s="176"/>
      <c r="BF43" s="176"/>
      <c r="BG43" s="176"/>
      <c r="BH43" s="176"/>
      <c r="BI43" s="176"/>
      <c r="BJ43" s="176"/>
      <c r="BK43" s="176"/>
      <c r="BL43" s="176"/>
      <c r="BM43" s="176"/>
      <c r="BN43" s="176"/>
      <c r="BO43" s="176"/>
      <c r="BP43" s="176"/>
      <c r="BQ43" s="176"/>
      <c r="BR43" s="176"/>
      <c r="BS43" s="176"/>
      <c r="BT43" s="176"/>
      <c r="BU43" s="176"/>
      <c r="BV43" s="176"/>
      <c r="BW43" s="176"/>
      <c r="BX43" s="176"/>
      <c r="BY43" s="176"/>
      <c r="BZ43" s="176"/>
      <c r="CA43" s="176"/>
      <c r="CB43" s="176"/>
      <c r="CC43" s="176"/>
      <c r="CD43" s="176"/>
      <c r="CE43" s="176"/>
      <c r="CF43" s="176"/>
      <c r="CG43" s="176"/>
      <c r="CH43" s="176"/>
      <c r="CI43" s="176"/>
      <c r="CJ43" s="176"/>
      <c r="CK43" s="176"/>
      <c r="CL43" s="176"/>
      <c r="CM43" s="176"/>
      <c r="CN43" s="176"/>
      <c r="CO43" s="176"/>
      <c r="CP43" s="176"/>
      <c r="CQ43" s="176"/>
      <c r="CR43" s="176"/>
      <c r="CS43" s="176"/>
      <c r="CT43" s="176"/>
      <c r="CU43" s="176"/>
      <c r="CV43" s="176"/>
      <c r="CW43" s="176"/>
      <c r="CX43" s="176"/>
      <c r="CY43" s="176"/>
    </row>
    <row r="44" spans="1:103" x14ac:dyDescent="0.2">
      <c r="A44" s="166" t="s">
        <v>485</v>
      </c>
      <c r="B44" s="167"/>
      <c r="C44" s="167"/>
      <c r="D44" s="167"/>
      <c r="E44" s="181"/>
      <c r="F44" s="181"/>
      <c r="G44" s="195" t="s">
        <v>302</v>
      </c>
      <c r="H44" s="183"/>
      <c r="I44" s="182">
        <f>I42</f>
        <v>0</v>
      </c>
      <c r="J44" s="187"/>
      <c r="K44" s="182">
        <f>SUM(I44+K42)</f>
        <v>0</v>
      </c>
      <c r="L44" s="183"/>
      <c r="M44" s="182">
        <f>SUM(K44+M42)</f>
        <v>0</v>
      </c>
      <c r="N44" s="183"/>
      <c r="O44" s="182">
        <f>SUM(M44+O42)</f>
        <v>0</v>
      </c>
      <c r="P44" s="183"/>
      <c r="Q44" s="182">
        <f>SUM(O44+Q42)</f>
        <v>0</v>
      </c>
      <c r="R44" s="183"/>
      <c r="S44" s="182">
        <f>SUM(Q44+S42)</f>
        <v>0</v>
      </c>
      <c r="T44" s="183"/>
      <c r="U44" s="182">
        <f>SUM(S44+U42)</f>
        <v>0</v>
      </c>
      <c r="V44" s="183"/>
      <c r="W44" s="182">
        <f>SUM(U44+W42)</f>
        <v>0</v>
      </c>
      <c r="X44" s="183"/>
      <c r="Y44" s="182">
        <f>SUM(W44+Y42)</f>
        <v>0</v>
      </c>
      <c r="Z44" s="183"/>
      <c r="AA44" s="182">
        <f>SUM(Y44+AA42)</f>
        <v>0</v>
      </c>
      <c r="AB44" s="183"/>
      <c r="AC44" s="425"/>
      <c r="AD44" s="183"/>
      <c r="AE44" s="176"/>
      <c r="AF44" s="176"/>
      <c r="AG44" s="176"/>
      <c r="AH44" s="176"/>
      <c r="AI44" s="176"/>
      <c r="AJ44" s="176"/>
      <c r="AK44" s="176"/>
      <c r="AL44" s="176"/>
      <c r="AM44" s="176"/>
      <c r="AN44" s="176"/>
      <c r="AO44" s="176"/>
      <c r="AP44" s="176"/>
      <c r="AQ44" s="176"/>
      <c r="AR44" s="176"/>
      <c r="AS44" s="176"/>
      <c r="AT44" s="176"/>
      <c r="AU44" s="176"/>
      <c r="AV44" s="176"/>
      <c r="AW44" s="176"/>
      <c r="AX44" s="176"/>
      <c r="AY44" s="176"/>
      <c r="AZ44" s="176"/>
      <c r="BA44" s="176"/>
      <c r="BB44" s="176"/>
      <c r="BC44" s="176"/>
      <c r="BD44" s="176"/>
      <c r="BE44" s="176"/>
      <c r="BF44" s="176"/>
      <c r="BG44" s="176"/>
      <c r="BH44" s="176"/>
      <c r="BI44" s="176"/>
      <c r="BJ44" s="176"/>
      <c r="BK44" s="176"/>
      <c r="BL44" s="176"/>
      <c r="BM44" s="176"/>
      <c r="BN44" s="176"/>
      <c r="BO44" s="176"/>
      <c r="BP44" s="176"/>
      <c r="BQ44" s="176"/>
      <c r="BR44" s="176"/>
      <c r="BS44" s="176"/>
      <c r="BT44" s="176"/>
      <c r="BU44" s="176"/>
      <c r="BV44" s="176"/>
      <c r="BW44" s="176"/>
      <c r="BX44" s="176"/>
      <c r="BY44" s="176"/>
      <c r="BZ44" s="176"/>
      <c r="CA44" s="176"/>
      <c r="CB44" s="176"/>
      <c r="CC44" s="176"/>
      <c r="CD44" s="176"/>
      <c r="CE44" s="176"/>
      <c r="CF44" s="176"/>
      <c r="CG44" s="176"/>
      <c r="CH44" s="176"/>
      <c r="CI44" s="176"/>
      <c r="CJ44" s="176"/>
      <c r="CK44" s="176"/>
      <c r="CL44" s="176"/>
      <c r="CM44" s="176"/>
      <c r="CN44" s="176"/>
      <c r="CO44" s="176"/>
      <c r="CP44" s="176"/>
      <c r="CQ44" s="176"/>
      <c r="CR44" s="176"/>
      <c r="CS44" s="176"/>
      <c r="CT44" s="176"/>
      <c r="CU44" s="176"/>
      <c r="CV44" s="176"/>
      <c r="CW44" s="176"/>
      <c r="CX44" s="176"/>
      <c r="CY44" s="176"/>
    </row>
    <row r="45" spans="1:103" x14ac:dyDescent="0.2">
      <c r="B45" s="175"/>
      <c r="C45" s="175"/>
      <c r="D45" s="17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425"/>
      <c r="AD45" s="185"/>
      <c r="AE45" s="176"/>
      <c r="AF45" s="176"/>
      <c r="AG45" s="176"/>
      <c r="AH45" s="176"/>
      <c r="AI45" s="176"/>
      <c r="AJ45" s="176"/>
      <c r="AK45" s="176"/>
      <c r="AL45" s="176"/>
      <c r="AM45" s="176"/>
      <c r="AN45" s="176"/>
      <c r="AO45" s="176"/>
      <c r="AP45" s="176"/>
      <c r="AQ45" s="176"/>
      <c r="AR45" s="176"/>
      <c r="AS45" s="176"/>
      <c r="AT45" s="176"/>
      <c r="AU45" s="176"/>
      <c r="AV45" s="176"/>
      <c r="AW45" s="176"/>
      <c r="AX45" s="176"/>
      <c r="AY45" s="176"/>
      <c r="AZ45" s="176"/>
      <c r="BA45" s="176"/>
      <c r="BB45" s="176"/>
      <c r="BC45" s="176"/>
      <c r="BD45" s="176"/>
      <c r="BE45" s="176"/>
      <c r="BF45" s="176"/>
      <c r="BG45" s="176"/>
      <c r="BH45" s="176"/>
      <c r="BI45" s="176"/>
      <c r="BJ45" s="176"/>
      <c r="BK45" s="176"/>
      <c r="BL45" s="176"/>
      <c r="BM45" s="176"/>
      <c r="BN45" s="176"/>
      <c r="BO45" s="176"/>
      <c r="BP45" s="176"/>
      <c r="BQ45" s="176"/>
      <c r="BR45" s="176"/>
      <c r="BS45" s="176"/>
      <c r="BT45" s="176"/>
      <c r="BU45" s="176"/>
      <c r="BV45" s="176"/>
      <c r="BW45" s="176"/>
      <c r="BX45" s="176"/>
      <c r="BY45" s="176"/>
      <c r="BZ45" s="176"/>
      <c r="CA45" s="176"/>
      <c r="CB45" s="176"/>
      <c r="CC45" s="176"/>
      <c r="CD45" s="176"/>
      <c r="CE45" s="176"/>
      <c r="CF45" s="176"/>
      <c r="CG45" s="176"/>
      <c r="CH45" s="176"/>
      <c r="CI45" s="176"/>
      <c r="CJ45" s="176"/>
      <c r="CK45" s="176"/>
      <c r="CL45" s="176"/>
      <c r="CM45" s="176"/>
      <c r="CN45" s="176"/>
      <c r="CO45" s="176"/>
      <c r="CP45" s="176"/>
      <c r="CQ45" s="176"/>
      <c r="CR45" s="176"/>
      <c r="CS45" s="176"/>
      <c r="CT45" s="176"/>
      <c r="CU45" s="176"/>
      <c r="CV45" s="176"/>
      <c r="CW45" s="176"/>
      <c r="CX45" s="176"/>
      <c r="CY45" s="176"/>
    </row>
    <row r="46" spans="1:103" x14ac:dyDescent="0.2">
      <c r="A46" s="166" t="s">
        <v>486</v>
      </c>
      <c r="B46" s="175"/>
      <c r="C46" s="175"/>
      <c r="D46" s="175"/>
      <c r="E46" s="185"/>
      <c r="F46" s="185"/>
      <c r="G46" s="196" t="s">
        <v>523</v>
      </c>
      <c r="H46" s="185"/>
      <c r="I46" s="402" t="e">
        <f>I44/$G$20</f>
        <v>#DIV/0!</v>
      </c>
      <c r="J46" s="403"/>
      <c r="K46" s="402" t="e">
        <f>K44/$G$20</f>
        <v>#DIV/0!</v>
      </c>
      <c r="L46" s="404"/>
      <c r="M46" s="402" t="e">
        <f>M44/$G$20</f>
        <v>#DIV/0!</v>
      </c>
      <c r="N46" s="404"/>
      <c r="O46" s="402" t="e">
        <f>O44/$G$20</f>
        <v>#DIV/0!</v>
      </c>
      <c r="P46" s="404"/>
      <c r="Q46" s="402" t="e">
        <f>Q44/$G$20</f>
        <v>#DIV/0!</v>
      </c>
      <c r="R46" s="404"/>
      <c r="S46" s="402" t="e">
        <f>S44/$G$20</f>
        <v>#DIV/0!</v>
      </c>
      <c r="T46" s="404"/>
      <c r="U46" s="402" t="e">
        <f>U44/$G$20</f>
        <v>#DIV/0!</v>
      </c>
      <c r="V46" s="404"/>
      <c r="W46" s="402" t="e">
        <f>W44/$G$20</f>
        <v>#DIV/0!</v>
      </c>
      <c r="X46" s="404"/>
      <c r="Y46" s="402" t="e">
        <f>Y44/$G$20</f>
        <v>#DIV/0!</v>
      </c>
      <c r="Z46" s="404"/>
      <c r="AA46" s="402" t="e">
        <f>AA44/$G$20</f>
        <v>#DIV/0!</v>
      </c>
      <c r="AB46" s="404"/>
      <c r="AC46" s="425"/>
      <c r="AD46" s="404"/>
      <c r="AE46" s="176"/>
      <c r="AF46" s="176"/>
      <c r="AG46" s="176"/>
      <c r="AH46" s="176"/>
      <c r="AI46" s="176"/>
      <c r="AJ46" s="176"/>
      <c r="AK46" s="176"/>
      <c r="AL46" s="176"/>
      <c r="AM46" s="176"/>
      <c r="AN46" s="176"/>
      <c r="AO46" s="176"/>
      <c r="AP46" s="176"/>
      <c r="AQ46" s="176"/>
      <c r="AR46" s="176"/>
      <c r="AS46" s="176"/>
      <c r="AT46" s="176"/>
      <c r="AU46" s="176"/>
      <c r="AV46" s="176"/>
      <c r="AW46" s="176"/>
      <c r="AX46" s="176"/>
      <c r="AY46" s="176"/>
      <c r="AZ46" s="176"/>
      <c r="BA46" s="176"/>
      <c r="BB46" s="176"/>
      <c r="BC46" s="176"/>
      <c r="BD46" s="176"/>
      <c r="BE46" s="176"/>
      <c r="BF46" s="176"/>
      <c r="BG46" s="176"/>
      <c r="BH46" s="176"/>
      <c r="BI46" s="176"/>
      <c r="BJ46" s="176"/>
      <c r="BK46" s="176"/>
      <c r="BL46" s="176"/>
      <c r="BM46" s="176"/>
      <c r="BN46" s="176"/>
      <c r="BO46" s="176"/>
      <c r="BP46" s="176"/>
      <c r="BQ46" s="176"/>
      <c r="BR46" s="176"/>
      <c r="BS46" s="176"/>
      <c r="BT46" s="176"/>
      <c r="BU46" s="176"/>
      <c r="BV46" s="176"/>
      <c r="BW46" s="176"/>
      <c r="BX46" s="176"/>
      <c r="BY46" s="176"/>
      <c r="BZ46" s="176"/>
      <c r="CA46" s="176"/>
      <c r="CB46" s="176"/>
      <c r="CC46" s="176"/>
      <c r="CD46" s="176"/>
      <c r="CE46" s="176"/>
      <c r="CF46" s="176"/>
      <c r="CG46" s="176"/>
      <c r="CH46" s="176"/>
      <c r="CI46" s="176"/>
      <c r="CJ46" s="176"/>
      <c r="CK46" s="176"/>
      <c r="CL46" s="176"/>
      <c r="CM46" s="176"/>
      <c r="CN46" s="176"/>
      <c r="CO46" s="176"/>
      <c r="CP46" s="176"/>
      <c r="CQ46" s="176"/>
      <c r="CR46" s="176"/>
      <c r="CS46" s="176"/>
      <c r="CT46" s="176"/>
      <c r="CU46" s="176"/>
      <c r="CV46" s="176"/>
      <c r="CW46" s="176"/>
      <c r="CX46" s="176"/>
      <c r="CY46" s="176"/>
    </row>
    <row r="47" spans="1:103" x14ac:dyDescent="0.2">
      <c r="B47" s="175"/>
      <c r="C47" s="175"/>
      <c r="D47" s="175"/>
      <c r="E47" s="185"/>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408"/>
      <c r="AD47" s="185"/>
      <c r="AE47" s="176"/>
      <c r="AF47" s="176"/>
      <c r="AG47" s="176"/>
      <c r="AH47" s="176"/>
      <c r="AI47" s="176"/>
      <c r="AJ47" s="176"/>
      <c r="AK47" s="176"/>
      <c r="AL47" s="176"/>
      <c r="AM47" s="176"/>
      <c r="AN47" s="176"/>
      <c r="AO47" s="176"/>
      <c r="AP47" s="176"/>
      <c r="AQ47" s="176"/>
      <c r="AR47" s="176"/>
      <c r="AS47" s="176"/>
      <c r="AT47" s="176"/>
      <c r="AU47" s="176"/>
      <c r="AV47" s="176"/>
      <c r="AW47" s="176"/>
      <c r="AX47" s="176"/>
      <c r="AY47" s="176"/>
      <c r="AZ47" s="176"/>
      <c r="BA47" s="176"/>
      <c r="BB47" s="176"/>
      <c r="BC47" s="176"/>
      <c r="BD47" s="176"/>
      <c r="BE47" s="176"/>
      <c r="BF47" s="176"/>
      <c r="BG47" s="176"/>
      <c r="BH47" s="176"/>
      <c r="BI47" s="176"/>
      <c r="BJ47" s="176"/>
      <c r="BK47" s="176"/>
      <c r="BL47" s="176"/>
      <c r="BM47" s="176"/>
      <c r="BN47" s="176"/>
      <c r="BO47" s="176"/>
      <c r="BP47" s="176"/>
      <c r="BQ47" s="176"/>
      <c r="BR47" s="176"/>
      <c r="BS47" s="176"/>
      <c r="BT47" s="176"/>
      <c r="BU47" s="176"/>
      <c r="BV47" s="176"/>
      <c r="BW47" s="176"/>
      <c r="BX47" s="176"/>
      <c r="BY47" s="176"/>
      <c r="BZ47" s="176"/>
      <c r="CA47" s="176"/>
      <c r="CB47" s="176"/>
      <c r="CC47" s="176"/>
      <c r="CD47" s="176"/>
      <c r="CE47" s="176"/>
      <c r="CF47" s="176"/>
      <c r="CG47" s="176"/>
      <c r="CH47" s="176"/>
      <c r="CI47" s="176"/>
      <c r="CJ47" s="176"/>
      <c r="CK47" s="176"/>
      <c r="CL47" s="176"/>
      <c r="CM47" s="176"/>
      <c r="CN47" s="176"/>
      <c r="CO47" s="176"/>
      <c r="CP47" s="176"/>
      <c r="CQ47" s="176"/>
      <c r="CR47" s="176"/>
      <c r="CS47" s="176"/>
      <c r="CT47" s="176"/>
      <c r="CU47" s="176"/>
      <c r="CV47" s="176"/>
      <c r="CW47" s="176"/>
      <c r="CX47" s="176"/>
      <c r="CY47" s="176"/>
    </row>
    <row r="48" spans="1:103" x14ac:dyDescent="0.2">
      <c r="A48" s="166" t="s">
        <v>487</v>
      </c>
      <c r="B48" s="167"/>
      <c r="C48" s="167"/>
      <c r="D48" s="167"/>
      <c r="E48" s="197"/>
      <c r="F48" s="197"/>
      <c r="G48" s="185"/>
      <c r="H48" s="185"/>
      <c r="I48" s="167"/>
      <c r="J48" s="198"/>
      <c r="K48" s="174" t="s">
        <v>524</v>
      </c>
      <c r="L48" s="426"/>
      <c r="M48" s="405">
        <v>0</v>
      </c>
      <c r="N48" s="406"/>
      <c r="O48" s="405">
        <v>-0.05</v>
      </c>
      <c r="P48" s="185"/>
      <c r="Q48" s="185"/>
      <c r="R48" s="185"/>
      <c r="S48" s="185"/>
      <c r="T48" s="185"/>
      <c r="U48" s="185"/>
      <c r="V48" s="185"/>
      <c r="W48" s="185"/>
      <c r="X48" s="185"/>
      <c r="Y48" s="185"/>
      <c r="Z48" s="185"/>
      <c r="AA48" s="185"/>
      <c r="AB48" s="185"/>
      <c r="AC48" s="425"/>
      <c r="AD48" s="185"/>
      <c r="AE48" s="176"/>
      <c r="AF48" s="176"/>
      <c r="AG48" s="176"/>
      <c r="AH48" s="176"/>
      <c r="AI48" s="176"/>
      <c r="AJ48" s="176"/>
      <c r="AK48" s="176"/>
      <c r="AL48" s="176"/>
      <c r="AM48" s="176"/>
      <c r="AN48" s="176"/>
      <c r="AO48" s="176"/>
      <c r="AP48" s="176"/>
      <c r="AQ48" s="176"/>
      <c r="AR48" s="176"/>
      <c r="AS48" s="176"/>
      <c r="AT48" s="176"/>
      <c r="AU48" s="176"/>
      <c r="AV48" s="176"/>
      <c r="AW48" s="176"/>
      <c r="AX48" s="176"/>
      <c r="AY48" s="176"/>
      <c r="AZ48" s="176"/>
      <c r="BA48" s="176"/>
      <c r="BB48" s="176"/>
      <c r="BC48" s="176"/>
      <c r="BD48" s="176"/>
      <c r="BE48" s="176"/>
      <c r="BF48" s="176"/>
      <c r="BG48" s="176"/>
      <c r="BH48" s="176"/>
      <c r="BI48" s="176"/>
      <c r="BJ48" s="176"/>
      <c r="BK48" s="176"/>
      <c r="BL48" s="176"/>
      <c r="BM48" s="176"/>
      <c r="BN48" s="176"/>
      <c r="BO48" s="176"/>
      <c r="BP48" s="176"/>
      <c r="BQ48" s="176"/>
      <c r="BR48" s="176"/>
      <c r="BS48" s="176"/>
      <c r="BT48" s="176"/>
      <c r="BU48" s="176"/>
      <c r="BV48" s="176"/>
      <c r="BW48" s="176"/>
      <c r="BX48" s="176"/>
      <c r="BY48" s="176"/>
      <c r="BZ48" s="176"/>
      <c r="CA48" s="176"/>
      <c r="CB48" s="176"/>
      <c r="CC48" s="176"/>
      <c r="CD48" s="176"/>
      <c r="CE48" s="176"/>
      <c r="CF48" s="176"/>
      <c r="CG48" s="176"/>
      <c r="CH48" s="176"/>
      <c r="CI48" s="176"/>
      <c r="CJ48" s="176"/>
      <c r="CK48" s="176"/>
      <c r="CL48" s="176"/>
      <c r="CM48" s="176"/>
      <c r="CN48" s="176"/>
      <c r="CO48" s="176"/>
      <c r="CP48" s="176"/>
      <c r="CQ48" s="176"/>
      <c r="CR48" s="176"/>
      <c r="CS48" s="176"/>
      <c r="CT48" s="176"/>
      <c r="CU48" s="176"/>
      <c r="CV48" s="176"/>
      <c r="CW48" s="176"/>
      <c r="CX48" s="176"/>
      <c r="CY48" s="176"/>
    </row>
    <row r="49" spans="2:103" s="177" customFormat="1" x14ac:dyDescent="0.2">
      <c r="B49" s="175"/>
      <c r="C49" s="175"/>
      <c r="D49" s="175"/>
      <c r="E49" s="175"/>
      <c r="F49" s="175"/>
      <c r="G49" s="175"/>
      <c r="H49" s="175"/>
      <c r="I49" s="191"/>
      <c r="J49" s="191"/>
      <c r="K49" s="191"/>
      <c r="L49" s="191"/>
      <c r="M49" s="407" t="e">
        <f>IF(M48&gt;M46,"You are below the limit","")</f>
        <v>#DIV/0!</v>
      </c>
      <c r="N49" s="427"/>
      <c r="O49" s="409" t="e">
        <f>IF(O48&gt;O46,"You are below the limit","")</f>
        <v>#DIV/0!</v>
      </c>
      <c r="P49" s="191"/>
      <c r="Q49" s="191"/>
      <c r="R49" s="191"/>
      <c r="S49" s="191"/>
      <c r="T49" s="175"/>
      <c r="U49" s="175"/>
      <c r="V49" s="175"/>
      <c r="W49" s="175"/>
      <c r="X49" s="175"/>
      <c r="Y49" s="175"/>
      <c r="Z49" s="175"/>
      <c r="AA49" s="175"/>
      <c r="AB49" s="175"/>
      <c r="AC49" s="411"/>
      <c r="AD49" s="175"/>
      <c r="AE49" s="176"/>
      <c r="AF49" s="176"/>
      <c r="AG49" s="176"/>
      <c r="AH49" s="176"/>
      <c r="AI49" s="176"/>
      <c r="AJ49" s="176"/>
      <c r="AK49" s="176"/>
      <c r="AL49" s="176"/>
      <c r="AM49" s="176"/>
      <c r="AN49" s="176"/>
      <c r="AO49" s="176"/>
      <c r="AP49" s="176"/>
      <c r="AQ49" s="176"/>
      <c r="AR49" s="176"/>
      <c r="AS49" s="176"/>
      <c r="AT49" s="176"/>
      <c r="AU49" s="176"/>
      <c r="AV49" s="176"/>
      <c r="AW49" s="176"/>
      <c r="AX49" s="176"/>
      <c r="AY49" s="176"/>
      <c r="AZ49" s="176"/>
      <c r="BA49" s="176"/>
      <c r="BB49" s="176"/>
      <c r="BC49" s="176"/>
      <c r="BD49" s="176"/>
      <c r="BE49" s="176"/>
      <c r="BF49" s="176"/>
      <c r="BG49" s="176"/>
      <c r="BH49" s="176"/>
      <c r="BI49" s="176"/>
      <c r="BJ49" s="176"/>
      <c r="BK49" s="176"/>
      <c r="BL49" s="176"/>
      <c r="BM49" s="176"/>
      <c r="BN49" s="176"/>
      <c r="BO49" s="176"/>
      <c r="BP49" s="176"/>
      <c r="BQ49" s="176"/>
      <c r="BR49" s="176"/>
      <c r="BS49" s="176"/>
      <c r="BT49" s="176"/>
      <c r="BU49" s="176"/>
      <c r="BV49" s="176"/>
      <c r="BW49" s="176"/>
      <c r="BX49" s="176"/>
      <c r="BY49" s="176"/>
      <c r="BZ49" s="176"/>
      <c r="CA49" s="176"/>
      <c r="CB49" s="176"/>
      <c r="CC49" s="176"/>
      <c r="CD49" s="176"/>
      <c r="CE49" s="176"/>
      <c r="CF49" s="176"/>
      <c r="CG49" s="176"/>
      <c r="CH49" s="176"/>
      <c r="CI49" s="176"/>
      <c r="CJ49" s="176"/>
      <c r="CK49" s="176"/>
      <c r="CL49" s="176"/>
      <c r="CM49" s="176"/>
      <c r="CN49" s="176"/>
      <c r="CO49" s="176"/>
      <c r="CP49" s="176"/>
      <c r="CQ49" s="176"/>
      <c r="CR49" s="176"/>
      <c r="CS49" s="176"/>
      <c r="CT49" s="176"/>
      <c r="CU49" s="176"/>
      <c r="CV49" s="176"/>
      <c r="CW49" s="176"/>
      <c r="CX49" s="176"/>
      <c r="CY49" s="176"/>
    </row>
  </sheetData>
  <dataValidations count="1">
    <dataValidation type="whole" allowBlank="1" showInputMessage="1" showErrorMessage="1" sqref="I6:AC18 I24:AC38 E6 E24">
      <formula1>-100000000</formula1>
      <formula2>100000000</formula2>
    </dataValidation>
  </dataValidations>
  <pageMargins left="0.70866141732283472" right="0.70866141732283472" top="0.74803149606299213" bottom="0.74803149606299213" header="0.31496062992125984" footer="0.31496062992125984"/>
  <pageSetup paperSize="9" scale="74" orientation="landscape" horizontalDpi="200" verticalDpi="200" r:id="rId1"/>
  <ignoredErrors>
    <ignoredError sqref="I6:AC38" unlockedFormula="1"/>
    <ignoredError sqref="I46:AC48" evalError="1"/>
    <ignoredError sqref="E16"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22A1918E6A07545B638E185CDC8D5CD" ma:contentTypeVersion="0" ma:contentTypeDescription="Create a new document." ma:contentTypeScope="" ma:versionID="b9c93ba0740a7db1715682747bd0618f">
  <xsd:schema xmlns:xsd="http://www.w3.org/2001/XMLSchema" xmlns:xs="http://www.w3.org/2001/XMLSchema" xmlns:p="http://schemas.microsoft.com/office/2006/metadata/properties" xmlns:ns2="c2414744-8861-431a-9863-eb4c0d5384c4" targetNamespace="http://schemas.microsoft.com/office/2006/metadata/properties" ma:root="true" ma:fieldsID="6e2e37a977ac290b1c248dc7a690b353" ns2:_="">
    <xsd:import namespace="c2414744-8861-431a-9863-eb4c0d5384c4"/>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414744-8861-431a-9863-eb4c0d5384c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_dlc_DocId xmlns="c2414744-8861-431a-9863-eb4c0d5384c4">IDOC-143-1304</_dlc_DocId>
    <_dlc_DocIdUrl xmlns="c2414744-8861-431a-9863-eb4c0d5384c4">
      <Url>http://intranet/Projects/online-submissions/_layouts/DocIdRedir.aspx?ID=IDOC-143-1304</Url>
      <Description>IDOC-143-1304</Description>
    </_dlc_DocIdUrl>
  </documentManagement>
</p:properties>
</file>

<file path=customXml/itemProps1.xml><?xml version="1.0" encoding="utf-8"?>
<ds:datastoreItem xmlns:ds="http://schemas.openxmlformats.org/officeDocument/2006/customXml" ds:itemID="{7390DC8C-54D3-4443-9FF7-F16975DA0A27}">
  <ds:schemaRefs>
    <ds:schemaRef ds:uri="http://schemas.microsoft.com/sharepoint/v3/contenttype/forms"/>
  </ds:schemaRefs>
</ds:datastoreItem>
</file>

<file path=customXml/itemProps2.xml><?xml version="1.0" encoding="utf-8"?>
<ds:datastoreItem xmlns:ds="http://schemas.openxmlformats.org/officeDocument/2006/customXml" ds:itemID="{355C7252-FFEB-43EE-9A86-A35225564F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414744-8861-431a-9863-eb4c0d5384c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D550964-E051-4030-95A1-4906F33E7E47}">
  <ds:schemaRefs>
    <ds:schemaRef ds:uri="http://schemas.microsoft.com/sharepoint/events"/>
  </ds:schemaRefs>
</ds:datastoreItem>
</file>

<file path=customXml/itemProps4.xml><?xml version="1.0" encoding="utf-8"?>
<ds:datastoreItem xmlns:ds="http://schemas.openxmlformats.org/officeDocument/2006/customXml" ds:itemID="{5BF71278-4A36-4404-A604-37C73492059C}">
  <ds:schemaRefs>
    <ds:schemaRef ds:uri="http://schemas.microsoft.com/office/2006/documentManagement/types"/>
    <ds:schemaRef ds:uri="http://purl.org/dc/dcmitype/"/>
    <ds:schemaRef ds:uri="http://purl.org/dc/elements/1.1/"/>
    <ds:schemaRef ds:uri="http://schemas.openxmlformats.org/package/2006/metadata/core-properties"/>
    <ds:schemaRef ds:uri="http://purl.org/dc/terms/"/>
    <ds:schemaRef ds:uri="c2414744-8861-431a-9863-eb4c0d5384c4"/>
    <ds:schemaRef ds:uri="http://schemas.microsoft.com/office/infopath/2007/PartnerControl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34</vt:i4>
      </vt:variant>
      <vt:variant>
        <vt:lpstr>Named Ranges</vt:lpstr>
      </vt:variant>
      <vt:variant>
        <vt:i4>33</vt:i4>
      </vt:variant>
    </vt:vector>
  </HeadingPairs>
  <TitlesOfParts>
    <vt:vector size="67" baseType="lpstr">
      <vt:lpstr>Front Sheet</vt:lpstr>
      <vt:lpstr>Hidden dates</vt:lpstr>
      <vt:lpstr>Checks</vt:lpstr>
      <vt:lpstr>On Balance Sheet 1</vt:lpstr>
      <vt:lpstr>On Balance Sheet 2</vt:lpstr>
      <vt:lpstr>On Balance Sheet 3</vt:lpstr>
      <vt:lpstr>Off Balance Sheet</vt:lpstr>
      <vt:lpstr>OTC Schedule 1</vt:lpstr>
      <vt:lpstr>OTC Schedule 2</vt:lpstr>
      <vt:lpstr>OTC Schedule 3</vt:lpstr>
      <vt:lpstr>OTC Schedule 4</vt:lpstr>
      <vt:lpstr>OTC Schedule 5</vt:lpstr>
      <vt:lpstr>OTC Summary</vt:lpstr>
      <vt:lpstr>SAC Summary</vt:lpstr>
      <vt:lpstr>Operational Risk TSA</vt:lpstr>
      <vt:lpstr>Operational Risk BIA</vt:lpstr>
      <vt:lpstr>Foreign Currency Exposure</vt:lpstr>
      <vt:lpstr>Commodity Risk</vt:lpstr>
      <vt:lpstr>Settlement Risk</vt:lpstr>
      <vt:lpstr>Capital</vt:lpstr>
      <vt:lpstr>Assets</vt:lpstr>
      <vt:lpstr>Liabilities</vt:lpstr>
      <vt:lpstr>ICG</vt:lpstr>
      <vt:lpstr>Memorandum Items</vt:lpstr>
      <vt:lpstr>LEs - Clients</vt:lpstr>
      <vt:lpstr>LEs - Third Party Banks</vt:lpstr>
      <vt:lpstr>LEs - Sovereigns</vt:lpstr>
      <vt:lpstr>Upstreaming - Parent and Group </vt:lpstr>
      <vt:lpstr>Profit &amp; Loss</vt:lpstr>
      <vt:lpstr>Provisions etc</vt:lpstr>
      <vt:lpstr>Staff</vt:lpstr>
      <vt:lpstr>Foreign Currency</vt:lpstr>
      <vt:lpstr>Maturity Analysis</vt:lpstr>
      <vt:lpstr>Maturity Adjusted</vt:lpstr>
      <vt:lpstr>Assets!Print_Area</vt:lpstr>
      <vt:lpstr>Capital!Print_Area</vt:lpstr>
      <vt:lpstr>Checks!Print_Area</vt:lpstr>
      <vt:lpstr>'Commodity Risk'!Print_Area</vt:lpstr>
      <vt:lpstr>'Foreign Currency'!Print_Area</vt:lpstr>
      <vt:lpstr>'Foreign Currency Exposure'!Print_Area</vt:lpstr>
      <vt:lpstr>'Front Sheet'!Print_Area</vt:lpstr>
      <vt:lpstr>ICG!Print_Area</vt:lpstr>
      <vt:lpstr>'LEs - Clients'!Print_Area</vt:lpstr>
      <vt:lpstr>'LEs - Sovereigns'!Print_Area</vt:lpstr>
      <vt:lpstr>'LEs - Third Party Banks'!Print_Area</vt:lpstr>
      <vt:lpstr>Liabilities!Print_Area</vt:lpstr>
      <vt:lpstr>'Maturity Adjusted'!Print_Area</vt:lpstr>
      <vt:lpstr>'Maturity Analysis'!Print_Area</vt:lpstr>
      <vt:lpstr>'Memorandum Items'!Print_Area</vt:lpstr>
      <vt:lpstr>'Off Balance Sheet'!Print_Area</vt:lpstr>
      <vt:lpstr>'On Balance Sheet 1'!Print_Area</vt:lpstr>
      <vt:lpstr>'On Balance Sheet 3'!Print_Area</vt:lpstr>
      <vt:lpstr>'Operational Risk BIA'!Print_Area</vt:lpstr>
      <vt:lpstr>'Operational Risk TSA'!Print_Area</vt:lpstr>
      <vt:lpstr>'OTC Schedule 1'!Print_Area</vt:lpstr>
      <vt:lpstr>'OTC Schedule 2'!Print_Area</vt:lpstr>
      <vt:lpstr>'OTC Schedule 3'!Print_Area</vt:lpstr>
      <vt:lpstr>'OTC Schedule 4'!Print_Area</vt:lpstr>
      <vt:lpstr>'OTC Schedule 5'!Print_Area</vt:lpstr>
      <vt:lpstr>'OTC Summary'!Print_Area</vt:lpstr>
      <vt:lpstr>'Profit &amp; Loss'!Print_Area</vt:lpstr>
      <vt:lpstr>'Provisions etc'!Print_Area</vt:lpstr>
      <vt:lpstr>'SAC Summary'!Print_Area</vt:lpstr>
      <vt:lpstr>'Settlement Risk'!Print_Area</vt:lpstr>
      <vt:lpstr>Staff!Print_Area</vt:lpstr>
      <vt:lpstr>'Upstreaming - Parent and Group '!Print_Area</vt:lpstr>
      <vt:lpstr>Assets!Print_Titles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 marchant</dc:creator>
  <cp:lastModifiedBy>Ellison Smith</cp:lastModifiedBy>
  <cp:lastPrinted>2016-02-11T09:49:13Z</cp:lastPrinted>
  <dcterms:created xsi:type="dcterms:W3CDTF">2007-06-26T14:26:24Z</dcterms:created>
  <dcterms:modified xsi:type="dcterms:W3CDTF">2016-04-27T14:28:37Z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338f0b70-d3b7-425a-adb5-e95e1856407e</vt:lpwstr>
  </property>
  <property fmtid="{D5CDD505-2E9C-101B-9397-08002B2CF9AE}" pid="3" name="ContentTypeId">
    <vt:lpwstr>0x010100922A1918E6A07545B638E185CDC8D5CD</vt:lpwstr>
  </property>
</Properties>
</file>